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drawings/drawing3.xml" ContentType="application/vnd.openxmlformats-officedocument.drawing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drawings/drawing4.xml" ContentType="application/vnd.openxmlformats-officedocument.drawing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5.xml" ContentType="application/vnd.openxmlformats-officedocument.drawing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49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drawings/drawing6.xml" ContentType="application/vnd.openxmlformats-officedocument.drawing+xml"/>
  <Override PartName="/xl/charts/chart50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drawings/drawing7.xml" ContentType="application/vnd.openxmlformats-officedocument.drawing+xml"/>
  <Override PartName="/xl/charts/chart51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drawings/drawing8.xml" ContentType="application/vnd.openxmlformats-officedocument.drawing+xml"/>
  <Override PartName="/xl/charts/chart52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charts/chart53.xml" ContentType="application/vnd.openxmlformats-officedocument.drawingml.chart+xml"/>
  <Override PartName="/xl/charts/style53.xml" ContentType="application/vnd.ms-office.chartstyle+xml"/>
  <Override PartName="/xl/charts/colors53.xml" ContentType="application/vnd.ms-office.chartcolorstyle+xml"/>
  <Override PartName="/xl/charts/chart54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drawings/drawing9.xml" ContentType="application/vnd.openxmlformats-officedocument.drawing+xml"/>
  <Override PartName="/xl/charts/chart55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drawings/drawing10.xml" ContentType="application/vnd.openxmlformats-officedocument.drawing+xml"/>
  <Override PartName="/xl/charts/chart56.xml" ContentType="application/vnd.openxmlformats-officedocument.drawingml.chart+xml"/>
  <Override PartName="/xl/charts/style56.xml" ContentType="application/vnd.ms-office.chartstyle+xml"/>
  <Override PartName="/xl/charts/colors56.xml" ContentType="application/vnd.ms-office.chartcolorstyle+xml"/>
  <Override PartName="/xl/drawings/drawing11.xml" ContentType="application/vnd.openxmlformats-officedocument.drawing+xml"/>
  <Override PartName="/xl/charts/chart57.xml" ContentType="application/vnd.openxmlformats-officedocument.drawingml.chart+xml"/>
  <Override PartName="/xl/charts/style57.xml" ContentType="application/vnd.ms-office.chartstyle+xml"/>
  <Override PartName="/xl/charts/colors57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ulf\Documents\Swarm_Mapping\Resultados\Artigo\Sem bug\"/>
    </mc:Choice>
  </mc:AlternateContent>
  <xr:revisionPtr revIDLastSave="0" documentId="13_ncr:1_{A8EC86D2-7DFE-4A33-B579-C8EE5955DB9D}" xr6:coauthVersionLast="47" xr6:coauthVersionMax="47" xr10:uidLastSave="{00000000-0000-0000-0000-000000000000}"/>
  <bookViews>
    <workbookView xWindow="28680" yWindow="-15" windowWidth="29040" windowHeight="15840" firstSheet="10" activeTab="15" xr2:uid="{9B4B69D0-5C56-4026-ABE0-8C8F56895B2E}"/>
  </bookViews>
  <sheets>
    <sheet name="Comparações Artigo" sheetId="1" r:id="rId1"/>
    <sheet name="Discussão de movimentação" sheetId="2" r:id="rId2"/>
    <sheet name="Discussão de objetos" sheetId="4" r:id="rId3"/>
    <sheet name="Planilha2" sheetId="6" r:id="rId4"/>
    <sheet name="Discussão resolução" sheetId="5" r:id="rId5"/>
    <sheet name="Planilha1" sheetId="3" r:id="rId6"/>
    <sheet name="Consolidação erro x Ambiente" sheetId="9" r:id="rId7"/>
    <sheet name="Planilha3" sheetId="10" r:id="rId8"/>
    <sheet name="Consolidação de comparação" sheetId="8" r:id="rId9"/>
    <sheet name="Comparação regras vizinhos" sheetId="11" r:id="rId10"/>
    <sheet name="Comparação vizinhos livre" sheetId="12" r:id="rId11"/>
    <sheet name="Planilha6" sheetId="16" r:id="rId12"/>
    <sheet name="Planilha4" sheetId="14" r:id="rId13"/>
    <sheet name="Comparação vizinhos Obstáculos" sheetId="13" r:id="rId14"/>
    <sheet name="Error X Regra" sheetId="17" r:id="rId15"/>
    <sheet name="Comparação Regras Labirinto Iso" sheetId="18" r:id="rId16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H54" i="12" l="1"/>
  <c r="AH43" i="12"/>
  <c r="AH32" i="12"/>
  <c r="AH21" i="12"/>
  <c r="AH11" i="12"/>
  <c r="L101" i="17"/>
  <c r="AH18" i="12"/>
  <c r="P5" i="18"/>
  <c r="P6" i="18"/>
  <c r="P7" i="18"/>
  <c r="P8" i="18"/>
  <c r="P9" i="18"/>
  <c r="J5" i="18"/>
  <c r="J6" i="18"/>
  <c r="J7" i="18"/>
  <c r="J8" i="18"/>
  <c r="J9" i="18"/>
  <c r="P15" i="13"/>
  <c r="J15" i="13"/>
  <c r="D15" i="13"/>
  <c r="V9" i="18"/>
  <c r="V8" i="18"/>
  <c r="V7" i="18"/>
  <c r="V6" i="18"/>
  <c r="V5" i="18"/>
  <c r="D9" i="18"/>
  <c r="D8" i="18"/>
  <c r="D7" i="18"/>
  <c r="D6" i="18"/>
  <c r="D5" i="18"/>
  <c r="AH64" i="13"/>
  <c r="AH63" i="13"/>
  <c r="AH62" i="13"/>
  <c r="AH61" i="13"/>
  <c r="AH60" i="13"/>
  <c r="AH53" i="13"/>
  <c r="AH52" i="13"/>
  <c r="AH51" i="13"/>
  <c r="AH50" i="13"/>
  <c r="AH49" i="13"/>
  <c r="AH42" i="13"/>
  <c r="AH41" i="13"/>
  <c r="AH40" i="13"/>
  <c r="AH39" i="13"/>
  <c r="AH38" i="13"/>
  <c r="AH31" i="13"/>
  <c r="AH30" i="13"/>
  <c r="AH29" i="13"/>
  <c r="AH28" i="13"/>
  <c r="AH27" i="13"/>
  <c r="AH20" i="13"/>
  <c r="AH19" i="13"/>
  <c r="AH18" i="13"/>
  <c r="AH17" i="13"/>
  <c r="AH16" i="13"/>
  <c r="AH10" i="13"/>
  <c r="AH9" i="13"/>
  <c r="AH8" i="13"/>
  <c r="AH7" i="13"/>
  <c r="AH6" i="13"/>
  <c r="AH49" i="12"/>
  <c r="AH53" i="12"/>
  <c r="AH52" i="12"/>
  <c r="AH51" i="12"/>
  <c r="AH50" i="12"/>
  <c r="AH42" i="12"/>
  <c r="AH41" i="12"/>
  <c r="AH40" i="12"/>
  <c r="AH39" i="12"/>
  <c r="AH38" i="12"/>
  <c r="AH31" i="12"/>
  <c r="AH30" i="12"/>
  <c r="AH29" i="12"/>
  <c r="AH28" i="12"/>
  <c r="AH27" i="12"/>
  <c r="AH20" i="12"/>
  <c r="AH19" i="12"/>
  <c r="AH17" i="12"/>
  <c r="AH16" i="12"/>
  <c r="AH7" i="12"/>
  <c r="AH8" i="12"/>
  <c r="AH9" i="12"/>
  <c r="AH10" i="12"/>
  <c r="AH6" i="12"/>
  <c r="L100" i="17"/>
  <c r="L102" i="17"/>
  <c r="L103" i="17"/>
  <c r="L99" i="17"/>
  <c r="L76" i="17"/>
  <c r="L77" i="17"/>
  <c r="L78" i="17"/>
  <c r="L79" i="17"/>
  <c r="L75" i="17"/>
  <c r="L52" i="17"/>
  <c r="L56" i="17" s="1"/>
  <c r="L53" i="17"/>
  <c r="L54" i="17"/>
  <c r="L55" i="17"/>
  <c r="L51" i="17"/>
  <c r="L28" i="17"/>
  <c r="L32" i="17" s="1"/>
  <c r="L29" i="17"/>
  <c r="L30" i="17"/>
  <c r="L31" i="17"/>
  <c r="L27" i="17"/>
  <c r="L4" i="17"/>
  <c r="L5" i="17"/>
  <c r="L6" i="17"/>
  <c r="L7" i="17"/>
  <c r="L3" i="17"/>
  <c r="L247" i="17"/>
  <c r="L249" i="17"/>
  <c r="L250" i="17"/>
  <c r="L251" i="17"/>
  <c r="L248" i="17"/>
  <c r="L223" i="17"/>
  <c r="L225" i="17"/>
  <c r="L226" i="17"/>
  <c r="L227" i="17"/>
  <c r="L224" i="17"/>
  <c r="L201" i="17"/>
  <c r="L202" i="17"/>
  <c r="L203" i="17"/>
  <c r="L200" i="17"/>
  <c r="L199" i="17"/>
  <c r="F3" i="16"/>
  <c r="F99" i="16"/>
  <c r="F104" i="16" s="1"/>
  <c r="F245" i="16"/>
  <c r="L177" i="17"/>
  <c r="L178" i="17"/>
  <c r="L179" i="17"/>
  <c r="L176" i="17"/>
  <c r="L175" i="17"/>
  <c r="L153" i="17"/>
  <c r="L154" i="17"/>
  <c r="L155" i="17"/>
  <c r="L152" i="17"/>
  <c r="L151" i="17"/>
  <c r="L128" i="17"/>
  <c r="L129" i="17"/>
  <c r="L130" i="17"/>
  <c r="L131" i="17"/>
  <c r="L132" i="17" s="1"/>
  <c r="L127" i="17"/>
  <c r="L80" i="17"/>
  <c r="G249" i="16"/>
  <c r="F249" i="16"/>
  <c r="G248" i="16"/>
  <c r="F248" i="16"/>
  <c r="G247" i="16"/>
  <c r="G250" i="16" s="1"/>
  <c r="F247" i="16"/>
  <c r="G246" i="16"/>
  <c r="F246" i="16"/>
  <c r="G245" i="16"/>
  <c r="F226" i="16"/>
  <c r="G225" i="16"/>
  <c r="F225" i="16"/>
  <c r="G224" i="16"/>
  <c r="F224" i="16"/>
  <c r="G223" i="16"/>
  <c r="F223" i="16"/>
  <c r="G222" i="16"/>
  <c r="F222" i="16"/>
  <c r="G221" i="16"/>
  <c r="F221" i="16"/>
  <c r="F227" i="16" s="1"/>
  <c r="F202" i="16"/>
  <c r="G201" i="16"/>
  <c r="F201" i="16"/>
  <c r="G200" i="16"/>
  <c r="F200" i="16"/>
  <c r="G199" i="16"/>
  <c r="F199" i="16"/>
  <c r="G198" i="16"/>
  <c r="F198" i="16"/>
  <c r="G197" i="16"/>
  <c r="F197" i="16"/>
  <c r="F203" i="16" s="1"/>
  <c r="F173" i="16"/>
  <c r="G177" i="16"/>
  <c r="F177" i="16"/>
  <c r="G176" i="16"/>
  <c r="F176" i="16"/>
  <c r="G175" i="16"/>
  <c r="G178" i="16" s="1"/>
  <c r="F175" i="16"/>
  <c r="G174" i="16"/>
  <c r="F174" i="16"/>
  <c r="G173" i="16"/>
  <c r="G179" i="16" s="1"/>
  <c r="F149" i="16"/>
  <c r="F155" i="16" s="1"/>
  <c r="F154" i="16"/>
  <c r="G153" i="16"/>
  <c r="F153" i="16"/>
  <c r="G152" i="16"/>
  <c r="F152" i="16"/>
  <c r="G151" i="16"/>
  <c r="F151" i="16"/>
  <c r="G150" i="16"/>
  <c r="F150" i="16"/>
  <c r="G149" i="16"/>
  <c r="F126" i="16"/>
  <c r="F130" i="16" s="1"/>
  <c r="F127" i="16"/>
  <c r="F128" i="16"/>
  <c r="F129" i="16"/>
  <c r="G126" i="16"/>
  <c r="G127" i="16"/>
  <c r="G128" i="16"/>
  <c r="G129" i="16"/>
  <c r="G130" i="16"/>
  <c r="G131" i="16" s="1"/>
  <c r="G125" i="16"/>
  <c r="F125" i="16"/>
  <c r="G103" i="16"/>
  <c r="F103" i="16"/>
  <c r="G102" i="16"/>
  <c r="F102" i="16"/>
  <c r="G101" i="16"/>
  <c r="F101" i="16"/>
  <c r="G100" i="16"/>
  <c r="F100" i="16"/>
  <c r="G99" i="16"/>
  <c r="G76" i="16"/>
  <c r="G79" i="16"/>
  <c r="F79" i="16"/>
  <c r="G78" i="16"/>
  <c r="F78" i="16"/>
  <c r="G77" i="16"/>
  <c r="G80" i="16" s="1"/>
  <c r="F77" i="16"/>
  <c r="F76" i="16"/>
  <c r="G75" i="16"/>
  <c r="F75" i="16"/>
  <c r="G55" i="16"/>
  <c r="F55" i="16"/>
  <c r="G54" i="16"/>
  <c r="F54" i="16"/>
  <c r="G53" i="16"/>
  <c r="G56" i="16" s="1"/>
  <c r="F53" i="16"/>
  <c r="G52" i="16"/>
  <c r="F52" i="16"/>
  <c r="G51" i="16"/>
  <c r="F51" i="16"/>
  <c r="F27" i="16"/>
  <c r="F32" i="16"/>
  <c r="F33" i="16" s="1"/>
  <c r="G31" i="16"/>
  <c r="F31" i="16"/>
  <c r="G30" i="16"/>
  <c r="F30" i="16"/>
  <c r="G29" i="16"/>
  <c r="F29" i="16"/>
  <c r="G28" i="16"/>
  <c r="G32" i="16" s="1"/>
  <c r="F28" i="16"/>
  <c r="G27" i="16"/>
  <c r="G9" i="16"/>
  <c r="G4" i="16"/>
  <c r="G5" i="16"/>
  <c r="G6" i="16"/>
  <c r="G7" i="16"/>
  <c r="G3" i="16"/>
  <c r="F4" i="16"/>
  <c r="F5" i="16"/>
  <c r="F6" i="16"/>
  <c r="F7" i="16"/>
  <c r="G8" i="16"/>
  <c r="AD55" i="12"/>
  <c r="AC55" i="12"/>
  <c r="AD43" i="12"/>
  <c r="AC43" i="12"/>
  <c r="AD32" i="12"/>
  <c r="AC32" i="12"/>
  <c r="AD21" i="12"/>
  <c r="AC21" i="12"/>
  <c r="AD11" i="12"/>
  <c r="AC11" i="12"/>
  <c r="AD51" i="12"/>
  <c r="AD52" i="12"/>
  <c r="AD53" i="12"/>
  <c r="AD54" i="12"/>
  <c r="AD50" i="12"/>
  <c r="AC51" i="12"/>
  <c r="AC52" i="12"/>
  <c r="AC53" i="12"/>
  <c r="AC54" i="12"/>
  <c r="AC50" i="12"/>
  <c r="AD39" i="12"/>
  <c r="AD40" i="12"/>
  <c r="AD41" i="12"/>
  <c r="AD42" i="12"/>
  <c r="AD38" i="12"/>
  <c r="AC42" i="12"/>
  <c r="AC41" i="12"/>
  <c r="AC40" i="12"/>
  <c r="AC39" i="12"/>
  <c r="AC38" i="12"/>
  <c r="AC30" i="12"/>
  <c r="AC27" i="12"/>
  <c r="AD28" i="12"/>
  <c r="AD29" i="12"/>
  <c r="AD30" i="12"/>
  <c r="AD31" i="12"/>
  <c r="AD27" i="12"/>
  <c r="AC28" i="12"/>
  <c r="AC29" i="12"/>
  <c r="AC31" i="12"/>
  <c r="AD17" i="12"/>
  <c r="AD18" i="12"/>
  <c r="AD19" i="12"/>
  <c r="AD20" i="12"/>
  <c r="AD16" i="12"/>
  <c r="AC17" i="12"/>
  <c r="AC18" i="12"/>
  <c r="AC19" i="12"/>
  <c r="AC20" i="12"/>
  <c r="AC16" i="12"/>
  <c r="AD7" i="12"/>
  <c r="AD8" i="12"/>
  <c r="AD9" i="12"/>
  <c r="AD10" i="12"/>
  <c r="AD6" i="12"/>
  <c r="AC7" i="12"/>
  <c r="AC8" i="12"/>
  <c r="AC9" i="12"/>
  <c r="AC10" i="12"/>
  <c r="AC6" i="12"/>
  <c r="T19" i="14"/>
  <c r="T18" i="14"/>
  <c r="T17" i="14"/>
  <c r="T16" i="14"/>
  <c r="T15" i="14"/>
  <c r="L19" i="14"/>
  <c r="L18" i="14"/>
  <c r="L17" i="14"/>
  <c r="L16" i="14"/>
  <c r="L15" i="14"/>
  <c r="D19" i="14"/>
  <c r="D18" i="14"/>
  <c r="D17" i="14"/>
  <c r="D16" i="14"/>
  <c r="D15" i="14"/>
  <c r="D9" i="14"/>
  <c r="D8" i="14"/>
  <c r="D7" i="14"/>
  <c r="D6" i="14"/>
  <c r="D5" i="14"/>
  <c r="Z70" i="13"/>
  <c r="AA71" i="13"/>
  <c r="AA72" i="13"/>
  <c r="AA73" i="13"/>
  <c r="AA74" i="13"/>
  <c r="AA70" i="13"/>
  <c r="Z71" i="13"/>
  <c r="Z72" i="13"/>
  <c r="Z73" i="13"/>
  <c r="Z74" i="13"/>
  <c r="AE11" i="13"/>
  <c r="AD11" i="13"/>
  <c r="AE21" i="13"/>
  <c r="AD21" i="13"/>
  <c r="AE32" i="13"/>
  <c r="AD32" i="13"/>
  <c r="AE43" i="13"/>
  <c r="AD43" i="13"/>
  <c r="AE66" i="13"/>
  <c r="AD66" i="13"/>
  <c r="AE55" i="13"/>
  <c r="AD55" i="13"/>
  <c r="AD60" i="13"/>
  <c r="Z59" i="13"/>
  <c r="Z63" i="13"/>
  <c r="Z62" i="13"/>
  <c r="Z61" i="13"/>
  <c r="Z60" i="13"/>
  <c r="AE49" i="13"/>
  <c r="Z49" i="13"/>
  <c r="Z50" i="13"/>
  <c r="Z51" i="13"/>
  <c r="Z52" i="13"/>
  <c r="Z48" i="13"/>
  <c r="Z38" i="13"/>
  <c r="Z39" i="13"/>
  <c r="Z40" i="13"/>
  <c r="Z41" i="13"/>
  <c r="Z37" i="13"/>
  <c r="AE15" i="13"/>
  <c r="Z16" i="13"/>
  <c r="Z17" i="13"/>
  <c r="Z18" i="13"/>
  <c r="Z19" i="13"/>
  <c r="Z15" i="13"/>
  <c r="AE64" i="13"/>
  <c r="AD64" i="13"/>
  <c r="AD63" i="13"/>
  <c r="AD62" i="13"/>
  <c r="AD61" i="13"/>
  <c r="AD65" i="13"/>
  <c r="AD50" i="13"/>
  <c r="AD51" i="13"/>
  <c r="AD52" i="13"/>
  <c r="AD53" i="13"/>
  <c r="AD49" i="13"/>
  <c r="AE41" i="13"/>
  <c r="AD41" i="13"/>
  <c r="AE40" i="13"/>
  <c r="AD40" i="13"/>
  <c r="AE39" i="13"/>
  <c r="AD39" i="13"/>
  <c r="AE38" i="13"/>
  <c r="AE42" i="13" s="1"/>
  <c r="AD38" i="13"/>
  <c r="AD42" i="13" s="1"/>
  <c r="AE37" i="13"/>
  <c r="AD37" i="13"/>
  <c r="AD27" i="13"/>
  <c r="AD28" i="13"/>
  <c r="AD29" i="13"/>
  <c r="AD30" i="13"/>
  <c r="AD26" i="13"/>
  <c r="AE30" i="13"/>
  <c r="AE29" i="13"/>
  <c r="AE28" i="13"/>
  <c r="AE31" i="13" s="1"/>
  <c r="AE27" i="13"/>
  <c r="AE26" i="13"/>
  <c r="AD20" i="13"/>
  <c r="AE10" i="13"/>
  <c r="AD10" i="13"/>
  <c r="AE18" i="13"/>
  <c r="AE19" i="13"/>
  <c r="AD16" i="13"/>
  <c r="AD17" i="13"/>
  <c r="AD18" i="13"/>
  <c r="AD19" i="13"/>
  <c r="AD15" i="13"/>
  <c r="AE6" i="13"/>
  <c r="AE7" i="13"/>
  <c r="AE8" i="13"/>
  <c r="AE9" i="13"/>
  <c r="AE5" i="13"/>
  <c r="AD6" i="13"/>
  <c r="AD7" i="13"/>
  <c r="AD8" i="13"/>
  <c r="AD9" i="13"/>
  <c r="AD5" i="13"/>
  <c r="V9" i="13"/>
  <c r="P9" i="13"/>
  <c r="V8" i="13"/>
  <c r="P8" i="13"/>
  <c r="V7" i="13"/>
  <c r="P7" i="13"/>
  <c r="V6" i="13"/>
  <c r="P6" i="13"/>
  <c r="V5" i="13"/>
  <c r="P5" i="13"/>
  <c r="P28" i="13"/>
  <c r="V63" i="13"/>
  <c r="P63" i="13"/>
  <c r="V62" i="13"/>
  <c r="P62" i="13"/>
  <c r="V61" i="13"/>
  <c r="P61" i="13"/>
  <c r="AE62" i="13" s="1"/>
  <c r="V60" i="13"/>
  <c r="AE61" i="13" s="1"/>
  <c r="P60" i="13"/>
  <c r="V59" i="13"/>
  <c r="AE60" i="13" s="1"/>
  <c r="P59" i="13"/>
  <c r="V52" i="13"/>
  <c r="AE53" i="13" s="1"/>
  <c r="P52" i="13"/>
  <c r="V51" i="13"/>
  <c r="P51" i="13"/>
  <c r="AE52" i="13" s="1"/>
  <c r="V50" i="13"/>
  <c r="P50" i="13"/>
  <c r="AE51" i="13" s="1"/>
  <c r="V49" i="13"/>
  <c r="AE50" i="13" s="1"/>
  <c r="P49" i="13"/>
  <c r="V48" i="13"/>
  <c r="P48" i="13"/>
  <c r="V41" i="13"/>
  <c r="P41" i="13"/>
  <c r="V40" i="13"/>
  <c r="P40" i="13"/>
  <c r="V39" i="13"/>
  <c r="P39" i="13"/>
  <c r="V38" i="13"/>
  <c r="P38" i="13"/>
  <c r="V37" i="13"/>
  <c r="P37" i="13"/>
  <c r="V30" i="13"/>
  <c r="P30" i="13"/>
  <c r="V29" i="13"/>
  <c r="P29" i="13"/>
  <c r="V28" i="13"/>
  <c r="V27" i="13"/>
  <c r="P27" i="13"/>
  <c r="V26" i="13"/>
  <c r="P26" i="13"/>
  <c r="V19" i="13"/>
  <c r="P19" i="13"/>
  <c r="V18" i="13"/>
  <c r="P18" i="13"/>
  <c r="V17" i="13"/>
  <c r="P17" i="13"/>
  <c r="V16" i="13"/>
  <c r="P16" i="13"/>
  <c r="AE16" i="13" s="1"/>
  <c r="V15" i="13"/>
  <c r="D59" i="13"/>
  <c r="D63" i="13"/>
  <c r="D62" i="13"/>
  <c r="D61" i="13"/>
  <c r="D60" i="13"/>
  <c r="J63" i="13"/>
  <c r="J62" i="13"/>
  <c r="J61" i="13"/>
  <c r="J60" i="13"/>
  <c r="J59" i="13"/>
  <c r="J52" i="13"/>
  <c r="D52" i="13"/>
  <c r="J51" i="13"/>
  <c r="D51" i="13"/>
  <c r="J50" i="13"/>
  <c r="D50" i="13"/>
  <c r="J49" i="13"/>
  <c r="D49" i="13"/>
  <c r="J48" i="13"/>
  <c r="D48" i="13"/>
  <c r="J41" i="13"/>
  <c r="D41" i="13"/>
  <c r="J40" i="13"/>
  <c r="D40" i="13"/>
  <c r="J39" i="13"/>
  <c r="D39" i="13"/>
  <c r="J38" i="13"/>
  <c r="D38" i="13"/>
  <c r="J37" i="13"/>
  <c r="D37" i="13"/>
  <c r="J30" i="13"/>
  <c r="D30" i="13"/>
  <c r="J29" i="13"/>
  <c r="D29" i="13"/>
  <c r="J28" i="13"/>
  <c r="D28" i="13"/>
  <c r="J27" i="13"/>
  <c r="D27" i="13"/>
  <c r="J26" i="13"/>
  <c r="D26" i="13"/>
  <c r="J19" i="13"/>
  <c r="D19" i="13"/>
  <c r="J18" i="13"/>
  <c r="D18" i="13"/>
  <c r="J17" i="13"/>
  <c r="D17" i="13"/>
  <c r="J16" i="13"/>
  <c r="D16" i="13"/>
  <c r="J9" i="13"/>
  <c r="D9" i="13"/>
  <c r="Z9" i="13" s="1"/>
  <c r="J8" i="13"/>
  <c r="D8" i="13"/>
  <c r="J7" i="13"/>
  <c r="D7" i="13"/>
  <c r="J6" i="13"/>
  <c r="D6" i="13"/>
  <c r="Z6" i="13" s="1"/>
  <c r="J5" i="13"/>
  <c r="D5" i="13"/>
  <c r="V52" i="12"/>
  <c r="P52" i="12"/>
  <c r="Z53" i="12" s="1"/>
  <c r="V51" i="12"/>
  <c r="P51" i="12"/>
  <c r="V50" i="12"/>
  <c r="P50" i="12"/>
  <c r="V49" i="12"/>
  <c r="P49" i="12"/>
  <c r="V48" i="12"/>
  <c r="P48" i="12"/>
  <c r="V41" i="12"/>
  <c r="P41" i="12"/>
  <c r="V40" i="12"/>
  <c r="P40" i="12"/>
  <c r="V39" i="12"/>
  <c r="P39" i="12"/>
  <c r="V38" i="12"/>
  <c r="P38" i="12"/>
  <c r="V37" i="12"/>
  <c r="P37" i="12"/>
  <c r="V30" i="12"/>
  <c r="P30" i="12"/>
  <c r="V29" i="12"/>
  <c r="P29" i="12"/>
  <c r="V28" i="12"/>
  <c r="P28" i="12"/>
  <c r="V27" i="12"/>
  <c r="P27" i="12"/>
  <c r="V26" i="12"/>
  <c r="P26" i="12"/>
  <c r="V19" i="12"/>
  <c r="V18" i="12"/>
  <c r="V17" i="12"/>
  <c r="V16" i="12"/>
  <c r="V15" i="12"/>
  <c r="P19" i="12"/>
  <c r="P18" i="12"/>
  <c r="P17" i="12"/>
  <c r="P16" i="12"/>
  <c r="P15" i="12"/>
  <c r="V6" i="12"/>
  <c r="V7" i="12"/>
  <c r="V8" i="12"/>
  <c r="V9" i="12"/>
  <c r="V5" i="12"/>
  <c r="P6" i="12"/>
  <c r="P7" i="12"/>
  <c r="P8" i="12"/>
  <c r="P9" i="12"/>
  <c r="P5" i="12"/>
  <c r="J52" i="12"/>
  <c r="D52" i="12"/>
  <c r="J51" i="12"/>
  <c r="D51" i="12"/>
  <c r="J50" i="12"/>
  <c r="D50" i="12"/>
  <c r="Z50" i="12" s="1"/>
  <c r="J49" i="12"/>
  <c r="D49" i="12"/>
  <c r="J48" i="12"/>
  <c r="D48" i="12"/>
  <c r="J41" i="12"/>
  <c r="D41" i="12"/>
  <c r="Z41" i="12" s="1"/>
  <c r="J40" i="12"/>
  <c r="D40" i="12"/>
  <c r="J39" i="12"/>
  <c r="D39" i="12"/>
  <c r="J38" i="12"/>
  <c r="D38" i="12"/>
  <c r="Z38" i="12" s="1"/>
  <c r="J37" i="12"/>
  <c r="D37" i="12"/>
  <c r="J30" i="12"/>
  <c r="D30" i="12"/>
  <c r="J29" i="12"/>
  <c r="D29" i="12"/>
  <c r="J28" i="12"/>
  <c r="D28" i="12"/>
  <c r="J27" i="12"/>
  <c r="D27" i="12"/>
  <c r="J26" i="12"/>
  <c r="D26" i="12"/>
  <c r="Z26" i="12" s="1"/>
  <c r="J19" i="12"/>
  <c r="D19" i="12"/>
  <c r="J18" i="12"/>
  <c r="Z18" i="12" s="1"/>
  <c r="D18" i="12"/>
  <c r="J17" i="12"/>
  <c r="D17" i="12"/>
  <c r="J16" i="12"/>
  <c r="D16" i="12"/>
  <c r="J15" i="12"/>
  <c r="D15" i="12"/>
  <c r="J9" i="12"/>
  <c r="D9" i="12"/>
  <c r="Z9" i="12" s="1"/>
  <c r="J8" i="12"/>
  <c r="D8" i="12"/>
  <c r="J7" i="12"/>
  <c r="Z7" i="12" s="1"/>
  <c r="D7" i="12"/>
  <c r="J6" i="12"/>
  <c r="D6" i="12"/>
  <c r="Z6" i="12" s="1"/>
  <c r="J5" i="12"/>
  <c r="D5" i="12"/>
  <c r="D134" i="11"/>
  <c r="D135" i="11"/>
  <c r="D136" i="11"/>
  <c r="D137" i="11"/>
  <c r="P95" i="11"/>
  <c r="P94" i="11"/>
  <c r="P93" i="11"/>
  <c r="P92" i="11"/>
  <c r="P91" i="11"/>
  <c r="J95" i="11"/>
  <c r="J94" i="11"/>
  <c r="J93" i="11"/>
  <c r="J92" i="11"/>
  <c r="J91" i="11"/>
  <c r="D95" i="11"/>
  <c r="D94" i="11"/>
  <c r="D93" i="11"/>
  <c r="D92" i="11"/>
  <c r="D91" i="11"/>
  <c r="D156" i="11"/>
  <c r="D155" i="11"/>
  <c r="D154" i="11"/>
  <c r="D153" i="11"/>
  <c r="D147" i="11"/>
  <c r="D146" i="11"/>
  <c r="D145" i="11"/>
  <c r="D144" i="11"/>
  <c r="D126" i="11"/>
  <c r="D127" i="11"/>
  <c r="D128" i="11"/>
  <c r="D125" i="11"/>
  <c r="D118" i="11"/>
  <c r="D119" i="11"/>
  <c r="D120" i="11"/>
  <c r="D117" i="11"/>
  <c r="J82" i="11"/>
  <c r="J81" i="11"/>
  <c r="J80" i="11"/>
  <c r="D82" i="11"/>
  <c r="D81" i="11"/>
  <c r="D80" i="11"/>
  <c r="J79" i="11"/>
  <c r="D79" i="11"/>
  <c r="J78" i="11"/>
  <c r="D78" i="11"/>
  <c r="J71" i="11"/>
  <c r="D71" i="11"/>
  <c r="J70" i="11"/>
  <c r="D70" i="11"/>
  <c r="J69" i="11"/>
  <c r="D69" i="11"/>
  <c r="J68" i="11"/>
  <c r="D68" i="11"/>
  <c r="J67" i="11"/>
  <c r="D67" i="11"/>
  <c r="J60" i="11"/>
  <c r="J59" i="11"/>
  <c r="J58" i="11"/>
  <c r="J57" i="11"/>
  <c r="J56" i="11"/>
  <c r="D60" i="11"/>
  <c r="D59" i="11"/>
  <c r="D58" i="11"/>
  <c r="D57" i="11"/>
  <c r="D56" i="11"/>
  <c r="D45" i="11"/>
  <c r="J49" i="11"/>
  <c r="D49" i="11"/>
  <c r="J48" i="11"/>
  <c r="D48" i="11"/>
  <c r="J47" i="11"/>
  <c r="D47" i="11"/>
  <c r="J46" i="11"/>
  <c r="D46" i="11"/>
  <c r="J45" i="11"/>
  <c r="J36" i="11"/>
  <c r="J37" i="11"/>
  <c r="J38" i="11"/>
  <c r="J39" i="11"/>
  <c r="J35" i="11"/>
  <c r="D36" i="11"/>
  <c r="D37" i="11"/>
  <c r="D38" i="11"/>
  <c r="D39" i="11"/>
  <c r="D35" i="11"/>
  <c r="J7" i="10"/>
  <c r="H7" i="10"/>
  <c r="F7" i="10"/>
  <c r="D7" i="10"/>
  <c r="B7" i="10"/>
  <c r="C117" i="5"/>
  <c r="L122" i="5"/>
  <c r="L121" i="5"/>
  <c r="L120" i="5"/>
  <c r="L119" i="5"/>
  <c r="L118" i="5"/>
  <c r="L117" i="5"/>
  <c r="D653" i="2"/>
  <c r="E653" i="2"/>
  <c r="F653" i="2"/>
  <c r="G653" i="2"/>
  <c r="H653" i="2"/>
  <c r="I653" i="2"/>
  <c r="J653" i="2"/>
  <c r="K653" i="2"/>
  <c r="L653" i="2"/>
  <c r="M653" i="2"/>
  <c r="N653" i="2"/>
  <c r="O653" i="2"/>
  <c r="P653" i="2"/>
  <c r="Q653" i="2"/>
  <c r="R653" i="2"/>
  <c r="S653" i="2"/>
  <c r="T653" i="2"/>
  <c r="U653" i="2"/>
  <c r="V653" i="2"/>
  <c r="W653" i="2"/>
  <c r="D654" i="2"/>
  <c r="E654" i="2"/>
  <c r="F654" i="2"/>
  <c r="G654" i="2"/>
  <c r="H654" i="2"/>
  <c r="I654" i="2"/>
  <c r="J654" i="2"/>
  <c r="K654" i="2"/>
  <c r="L654" i="2"/>
  <c r="M654" i="2"/>
  <c r="N654" i="2"/>
  <c r="O654" i="2"/>
  <c r="P654" i="2"/>
  <c r="Q654" i="2"/>
  <c r="R654" i="2"/>
  <c r="S654" i="2"/>
  <c r="T654" i="2"/>
  <c r="U654" i="2"/>
  <c r="V654" i="2"/>
  <c r="W654" i="2"/>
  <c r="D655" i="2"/>
  <c r="E655" i="2"/>
  <c r="F655" i="2"/>
  <c r="G655" i="2"/>
  <c r="H655" i="2"/>
  <c r="I655" i="2"/>
  <c r="J655" i="2"/>
  <c r="K655" i="2"/>
  <c r="L655" i="2"/>
  <c r="M655" i="2"/>
  <c r="N655" i="2"/>
  <c r="O655" i="2"/>
  <c r="P655" i="2"/>
  <c r="Q655" i="2"/>
  <c r="R655" i="2"/>
  <c r="S655" i="2"/>
  <c r="T655" i="2"/>
  <c r="U655" i="2"/>
  <c r="V655" i="2"/>
  <c r="W655" i="2"/>
  <c r="C654" i="2"/>
  <c r="C655" i="2"/>
  <c r="C653" i="2"/>
  <c r="D663" i="2"/>
  <c r="E663" i="2"/>
  <c r="F663" i="2"/>
  <c r="G663" i="2"/>
  <c r="H663" i="2"/>
  <c r="I663" i="2"/>
  <c r="J663" i="2"/>
  <c r="K663" i="2"/>
  <c r="L663" i="2"/>
  <c r="M663" i="2"/>
  <c r="N663" i="2"/>
  <c r="O663" i="2"/>
  <c r="P663" i="2"/>
  <c r="Q663" i="2"/>
  <c r="R663" i="2"/>
  <c r="S663" i="2"/>
  <c r="T663" i="2"/>
  <c r="U663" i="2"/>
  <c r="V663" i="2"/>
  <c r="W663" i="2"/>
  <c r="D664" i="2"/>
  <c r="E664" i="2"/>
  <c r="F664" i="2"/>
  <c r="G664" i="2"/>
  <c r="H664" i="2"/>
  <c r="I664" i="2"/>
  <c r="J664" i="2"/>
  <c r="K664" i="2"/>
  <c r="L664" i="2"/>
  <c r="M664" i="2"/>
  <c r="N664" i="2"/>
  <c r="O664" i="2"/>
  <c r="P664" i="2"/>
  <c r="Q664" i="2"/>
  <c r="R664" i="2"/>
  <c r="S664" i="2"/>
  <c r="T664" i="2"/>
  <c r="U664" i="2"/>
  <c r="V664" i="2"/>
  <c r="W664" i="2"/>
  <c r="D665" i="2"/>
  <c r="E665" i="2"/>
  <c r="F665" i="2"/>
  <c r="G665" i="2"/>
  <c r="H665" i="2"/>
  <c r="I665" i="2"/>
  <c r="J665" i="2"/>
  <c r="K665" i="2"/>
  <c r="L665" i="2"/>
  <c r="M665" i="2"/>
  <c r="N665" i="2"/>
  <c r="O665" i="2"/>
  <c r="P665" i="2"/>
  <c r="Q665" i="2"/>
  <c r="R665" i="2"/>
  <c r="S665" i="2"/>
  <c r="T665" i="2"/>
  <c r="U665" i="2"/>
  <c r="V665" i="2"/>
  <c r="W665" i="2"/>
  <c r="C664" i="2"/>
  <c r="C665" i="2"/>
  <c r="C663" i="2"/>
  <c r="P113" i="5"/>
  <c r="P111" i="5"/>
  <c r="Q111" i="5"/>
  <c r="R111" i="5"/>
  <c r="S111" i="5"/>
  <c r="T111" i="5"/>
  <c r="U111" i="5"/>
  <c r="V111" i="5"/>
  <c r="W111" i="5"/>
  <c r="P112" i="5"/>
  <c r="Q112" i="5"/>
  <c r="R112" i="5"/>
  <c r="S112" i="5"/>
  <c r="T112" i="5"/>
  <c r="U112" i="5"/>
  <c r="V112" i="5"/>
  <c r="W112" i="5"/>
  <c r="Q113" i="5"/>
  <c r="R113" i="5"/>
  <c r="S113" i="5"/>
  <c r="T113" i="5"/>
  <c r="U113" i="5"/>
  <c r="V113" i="5"/>
  <c r="W113" i="5"/>
  <c r="P114" i="5"/>
  <c r="P116" i="5"/>
  <c r="P115" i="5"/>
  <c r="Q115" i="5"/>
  <c r="R115" i="5"/>
  <c r="S115" i="5"/>
  <c r="T115" i="5"/>
  <c r="U115" i="5"/>
  <c r="V115" i="5"/>
  <c r="W115" i="5"/>
  <c r="Q116" i="5"/>
  <c r="R116" i="5"/>
  <c r="S116" i="5"/>
  <c r="T116" i="5"/>
  <c r="U116" i="5"/>
  <c r="V116" i="5"/>
  <c r="W116" i="5"/>
  <c r="W114" i="5"/>
  <c r="V114" i="5"/>
  <c r="Q114" i="5"/>
  <c r="R114" i="5"/>
  <c r="S114" i="5"/>
  <c r="T114" i="5"/>
  <c r="U114" i="5"/>
  <c r="D120" i="5"/>
  <c r="E120" i="5"/>
  <c r="F120" i="5"/>
  <c r="G120" i="5"/>
  <c r="H120" i="5"/>
  <c r="I120" i="5"/>
  <c r="J120" i="5"/>
  <c r="K120" i="5"/>
  <c r="D121" i="5"/>
  <c r="E121" i="5"/>
  <c r="F121" i="5"/>
  <c r="G121" i="5"/>
  <c r="H121" i="5"/>
  <c r="I121" i="5"/>
  <c r="J121" i="5"/>
  <c r="K121" i="5"/>
  <c r="D122" i="5"/>
  <c r="E122" i="5"/>
  <c r="F122" i="5"/>
  <c r="G122" i="5"/>
  <c r="H122" i="5"/>
  <c r="I122" i="5"/>
  <c r="J122" i="5"/>
  <c r="K122" i="5"/>
  <c r="C121" i="5"/>
  <c r="C122" i="5"/>
  <c r="C120" i="5"/>
  <c r="D117" i="5"/>
  <c r="E117" i="5"/>
  <c r="F117" i="5"/>
  <c r="G117" i="5"/>
  <c r="H117" i="5"/>
  <c r="I117" i="5"/>
  <c r="J117" i="5"/>
  <c r="K117" i="5"/>
  <c r="D118" i="5"/>
  <c r="E118" i="5"/>
  <c r="F118" i="5"/>
  <c r="G118" i="5"/>
  <c r="H118" i="5"/>
  <c r="I118" i="5"/>
  <c r="J118" i="5"/>
  <c r="K118" i="5"/>
  <c r="D119" i="5"/>
  <c r="E119" i="5"/>
  <c r="F119" i="5"/>
  <c r="G119" i="5"/>
  <c r="H119" i="5"/>
  <c r="I119" i="5"/>
  <c r="J119" i="5"/>
  <c r="K119" i="5"/>
  <c r="C118" i="5"/>
  <c r="C119" i="5"/>
  <c r="T3" i="6"/>
  <c r="V7" i="6"/>
  <c r="U7" i="6"/>
  <c r="T7" i="6"/>
  <c r="F37" i="1"/>
  <c r="F38" i="1"/>
  <c r="F39" i="1" s="1"/>
  <c r="D38" i="1"/>
  <c r="M37" i="8"/>
  <c r="K37" i="8"/>
  <c r="I37" i="8"/>
  <c r="G37" i="8"/>
  <c r="M36" i="8"/>
  <c r="K36" i="8"/>
  <c r="I36" i="8"/>
  <c r="G36" i="8"/>
  <c r="M35" i="8"/>
  <c r="K35" i="8"/>
  <c r="I35" i="8"/>
  <c r="G35" i="8"/>
  <c r="M34" i="8"/>
  <c r="K34" i="8"/>
  <c r="I34" i="8"/>
  <c r="G34" i="8"/>
  <c r="M29" i="8"/>
  <c r="K29" i="8"/>
  <c r="I29" i="8"/>
  <c r="G29" i="8"/>
  <c r="M28" i="8"/>
  <c r="K28" i="8"/>
  <c r="I28" i="8"/>
  <c r="G28" i="8"/>
  <c r="M27" i="8"/>
  <c r="K27" i="8"/>
  <c r="I27" i="8"/>
  <c r="G27" i="8"/>
  <c r="M26" i="8"/>
  <c r="K26" i="8"/>
  <c r="I26" i="8"/>
  <c r="G26" i="8"/>
  <c r="I18" i="8"/>
  <c r="I19" i="8"/>
  <c r="M19" i="8"/>
  <c r="K19" i="8"/>
  <c r="G19" i="8"/>
  <c r="M18" i="8"/>
  <c r="K18" i="8"/>
  <c r="G18" i="8"/>
  <c r="G14" i="8"/>
  <c r="G15" i="8"/>
  <c r="M15" i="8"/>
  <c r="K15" i="8"/>
  <c r="M14" i="8"/>
  <c r="K14" i="8"/>
  <c r="I15" i="8"/>
  <c r="I14" i="8"/>
  <c r="B7" i="6"/>
  <c r="B8" i="6" s="1"/>
  <c r="C7" i="6"/>
  <c r="C8" i="6" s="1"/>
  <c r="D7" i="6"/>
  <c r="D8" i="6" s="1"/>
  <c r="Q3" i="6"/>
  <c r="N3" i="6"/>
  <c r="K3" i="6"/>
  <c r="H3" i="6"/>
  <c r="E3" i="6"/>
  <c r="G8" i="6" s="1"/>
  <c r="F7" i="6"/>
  <c r="G7" i="6"/>
  <c r="H7" i="6"/>
  <c r="I7" i="6"/>
  <c r="J7" i="6"/>
  <c r="K7" i="6"/>
  <c r="K8" i="6" s="1"/>
  <c r="L7" i="6"/>
  <c r="M7" i="6"/>
  <c r="N7" i="6"/>
  <c r="N8" i="6" s="1"/>
  <c r="O7" i="6"/>
  <c r="P7" i="6"/>
  <c r="Q7" i="6"/>
  <c r="Q8" i="6" s="1"/>
  <c r="R7" i="6"/>
  <c r="R8" i="6" s="1"/>
  <c r="S7" i="6"/>
  <c r="S8" i="6" s="1"/>
  <c r="E7" i="6"/>
  <c r="C602" i="2"/>
  <c r="D602" i="2"/>
  <c r="E602" i="2"/>
  <c r="E603" i="2" s="1"/>
  <c r="F602" i="2"/>
  <c r="F603" i="2" s="1"/>
  <c r="G602" i="2"/>
  <c r="G603" i="2" s="1"/>
  <c r="H602" i="2"/>
  <c r="H603" i="2" s="1"/>
  <c r="I602" i="2"/>
  <c r="C603" i="2"/>
  <c r="D603" i="2"/>
  <c r="I603" i="2"/>
  <c r="C605" i="2"/>
  <c r="D605" i="2"/>
  <c r="E605" i="2"/>
  <c r="E606" i="2" s="1"/>
  <c r="F605" i="2"/>
  <c r="F606" i="2" s="1"/>
  <c r="G605" i="2"/>
  <c r="H605" i="2"/>
  <c r="I605" i="2"/>
  <c r="C606" i="2"/>
  <c r="D606" i="2"/>
  <c r="G606" i="2"/>
  <c r="H606" i="2"/>
  <c r="I606" i="2"/>
  <c r="W605" i="2"/>
  <c r="W606" i="2" s="1"/>
  <c r="V605" i="2"/>
  <c r="V606" i="2" s="1"/>
  <c r="U605" i="2"/>
  <c r="U606" i="2" s="1"/>
  <c r="T605" i="2"/>
  <c r="T606" i="2" s="1"/>
  <c r="S605" i="2"/>
  <c r="S606" i="2" s="1"/>
  <c r="R605" i="2"/>
  <c r="R606" i="2" s="1"/>
  <c r="Q605" i="2"/>
  <c r="Q606" i="2" s="1"/>
  <c r="W602" i="2"/>
  <c r="W603" i="2" s="1"/>
  <c r="V602" i="2"/>
  <c r="V603" i="2" s="1"/>
  <c r="U602" i="2"/>
  <c r="U603" i="2" s="1"/>
  <c r="T602" i="2"/>
  <c r="T603" i="2" s="1"/>
  <c r="S602" i="2"/>
  <c r="S603" i="2" s="1"/>
  <c r="R602" i="2"/>
  <c r="R603" i="2" s="1"/>
  <c r="Q602" i="2"/>
  <c r="Q603" i="2" s="1"/>
  <c r="P605" i="2"/>
  <c r="P606" i="2" s="1"/>
  <c r="O605" i="2"/>
  <c r="O606" i="2" s="1"/>
  <c r="N605" i="2"/>
  <c r="N606" i="2" s="1"/>
  <c r="M605" i="2"/>
  <c r="M606" i="2" s="1"/>
  <c r="L605" i="2"/>
  <c r="L606" i="2" s="1"/>
  <c r="K605" i="2"/>
  <c r="K606" i="2" s="1"/>
  <c r="J605" i="2"/>
  <c r="J606" i="2" s="1"/>
  <c r="P602" i="2"/>
  <c r="P603" i="2" s="1"/>
  <c r="O602" i="2"/>
  <c r="O603" i="2" s="1"/>
  <c r="N602" i="2"/>
  <c r="N603" i="2" s="1"/>
  <c r="M602" i="2"/>
  <c r="M603" i="2" s="1"/>
  <c r="L602" i="2"/>
  <c r="L603" i="2" s="1"/>
  <c r="K602" i="2"/>
  <c r="K603" i="2" s="1"/>
  <c r="J602" i="2"/>
  <c r="J603" i="2" s="1"/>
  <c r="L39" i="5"/>
  <c r="M39" i="5"/>
  <c r="N39" i="5"/>
  <c r="O39" i="5"/>
  <c r="P39" i="5"/>
  <c r="Q39" i="5"/>
  <c r="R39" i="5"/>
  <c r="S39" i="5"/>
  <c r="L40" i="5"/>
  <c r="M40" i="5"/>
  <c r="N40" i="5"/>
  <c r="O40" i="5"/>
  <c r="P40" i="5"/>
  <c r="Q40" i="5"/>
  <c r="R40" i="5"/>
  <c r="S40" i="5"/>
  <c r="L41" i="5"/>
  <c r="M41" i="5"/>
  <c r="N41" i="5"/>
  <c r="O41" i="5"/>
  <c r="P41" i="5"/>
  <c r="Q41" i="5"/>
  <c r="R41" i="5"/>
  <c r="S41" i="5"/>
  <c r="L42" i="5"/>
  <c r="M42" i="5"/>
  <c r="N42" i="5"/>
  <c r="O42" i="5"/>
  <c r="P42" i="5"/>
  <c r="Q42" i="5"/>
  <c r="R42" i="5"/>
  <c r="S42" i="5"/>
  <c r="M78" i="4"/>
  <c r="N78" i="4"/>
  <c r="O78" i="4"/>
  <c r="L78" i="4"/>
  <c r="L79" i="4" s="1"/>
  <c r="K78" i="4"/>
  <c r="O77" i="4"/>
  <c r="N77" i="4"/>
  <c r="M77" i="4"/>
  <c r="L77" i="4"/>
  <c r="K77" i="4"/>
  <c r="AJ37" i="5"/>
  <c r="AK37" i="5"/>
  <c r="AL37" i="5"/>
  <c r="AM37" i="5"/>
  <c r="AN37" i="5"/>
  <c r="AO37" i="5"/>
  <c r="AP37" i="5"/>
  <c r="AJ38" i="5"/>
  <c r="AK38" i="5"/>
  <c r="AL38" i="5"/>
  <c r="AM38" i="5"/>
  <c r="AN38" i="5"/>
  <c r="AO38" i="5"/>
  <c r="AP38" i="5"/>
  <c r="AI38" i="5"/>
  <c r="AI37" i="5"/>
  <c r="M37" i="5"/>
  <c r="N37" i="5"/>
  <c r="O37" i="5"/>
  <c r="P37" i="5"/>
  <c r="Q37" i="5"/>
  <c r="R37" i="5"/>
  <c r="S37" i="5"/>
  <c r="M38" i="5"/>
  <c r="N38" i="5"/>
  <c r="O38" i="5"/>
  <c r="P38" i="5"/>
  <c r="Q38" i="5"/>
  <c r="R38" i="5"/>
  <c r="S38" i="5"/>
  <c r="L38" i="5"/>
  <c r="L37" i="5"/>
  <c r="H99" i="1"/>
  <c r="G99" i="1"/>
  <c r="F99" i="1"/>
  <c r="E99" i="1"/>
  <c r="D99" i="1"/>
  <c r="C99" i="1"/>
  <c r="H88" i="1"/>
  <c r="G88" i="1"/>
  <c r="F88" i="1"/>
  <c r="E88" i="1"/>
  <c r="D88" i="1"/>
  <c r="C88" i="1"/>
  <c r="D16" i="1"/>
  <c r="M38" i="1"/>
  <c r="K38" i="1"/>
  <c r="M37" i="1"/>
  <c r="K37" i="1"/>
  <c r="D37" i="1"/>
  <c r="X202" i="2"/>
  <c r="Y202" i="2"/>
  <c r="Z202" i="2"/>
  <c r="X203" i="2"/>
  <c r="Y203" i="2"/>
  <c r="Z203" i="2"/>
  <c r="X204" i="2"/>
  <c r="Y204" i="2"/>
  <c r="Z204" i="2"/>
  <c r="X205" i="2"/>
  <c r="Y205" i="2"/>
  <c r="Z205" i="2"/>
  <c r="X206" i="2"/>
  <c r="Y206" i="2"/>
  <c r="Z206" i="2"/>
  <c r="Y201" i="2"/>
  <c r="Z201" i="2"/>
  <c r="X201" i="2"/>
  <c r="Z153" i="2"/>
  <c r="Y153" i="2"/>
  <c r="X153" i="2"/>
  <c r="W153" i="2"/>
  <c r="Z152" i="2"/>
  <c r="Y152" i="2"/>
  <c r="X152" i="2"/>
  <c r="W152" i="2"/>
  <c r="Z151" i="2"/>
  <c r="Y151" i="2"/>
  <c r="X151" i="2"/>
  <c r="W151" i="2"/>
  <c r="Z150" i="2"/>
  <c r="Y150" i="2"/>
  <c r="X150" i="2"/>
  <c r="W150" i="2"/>
  <c r="Z149" i="2"/>
  <c r="Y149" i="2"/>
  <c r="X149" i="2"/>
  <c r="W149" i="2"/>
  <c r="Z148" i="2"/>
  <c r="Y148" i="2"/>
  <c r="X148" i="2"/>
  <c r="W148" i="2"/>
  <c r="R153" i="2"/>
  <c r="Q153" i="2"/>
  <c r="P153" i="2"/>
  <c r="O153" i="2"/>
  <c r="R152" i="2"/>
  <c r="Q152" i="2"/>
  <c r="P152" i="2"/>
  <c r="O152" i="2"/>
  <c r="R151" i="2"/>
  <c r="Q151" i="2"/>
  <c r="P151" i="2"/>
  <c r="O151" i="2"/>
  <c r="R150" i="2"/>
  <c r="Q150" i="2"/>
  <c r="P150" i="2"/>
  <c r="O150" i="2"/>
  <c r="R149" i="2"/>
  <c r="Q149" i="2"/>
  <c r="P149" i="2"/>
  <c r="O149" i="2"/>
  <c r="R148" i="2"/>
  <c r="Q148" i="2"/>
  <c r="P148" i="2"/>
  <c r="O148" i="2"/>
  <c r="G149" i="2"/>
  <c r="H149" i="2"/>
  <c r="I149" i="2"/>
  <c r="J149" i="2"/>
  <c r="G150" i="2"/>
  <c r="H150" i="2"/>
  <c r="I150" i="2"/>
  <c r="J150" i="2"/>
  <c r="G151" i="2"/>
  <c r="H151" i="2"/>
  <c r="I151" i="2"/>
  <c r="J151" i="2"/>
  <c r="G152" i="2"/>
  <c r="H152" i="2"/>
  <c r="I152" i="2"/>
  <c r="J152" i="2"/>
  <c r="G153" i="2"/>
  <c r="H153" i="2"/>
  <c r="I153" i="2"/>
  <c r="J153" i="2"/>
  <c r="H148" i="2"/>
  <c r="I148" i="2"/>
  <c r="J148" i="2"/>
  <c r="G148" i="2"/>
  <c r="N12" i="1"/>
  <c r="L12" i="1"/>
  <c r="G41" i="4"/>
  <c r="G40" i="4"/>
  <c r="G39" i="4"/>
  <c r="G38" i="4"/>
  <c r="G37" i="4"/>
  <c r="G36" i="4"/>
  <c r="F41" i="4"/>
  <c r="F40" i="4"/>
  <c r="F39" i="4"/>
  <c r="F38" i="4"/>
  <c r="F37" i="4"/>
  <c r="F36" i="4"/>
  <c r="E41" i="4"/>
  <c r="E40" i="4"/>
  <c r="E39" i="4"/>
  <c r="E38" i="4"/>
  <c r="E37" i="4"/>
  <c r="E36" i="4"/>
  <c r="D41" i="4"/>
  <c r="D40" i="4"/>
  <c r="D39" i="4"/>
  <c r="D38" i="4"/>
  <c r="D37" i="4"/>
  <c r="D36" i="4"/>
  <c r="C41" i="4"/>
  <c r="C40" i="4"/>
  <c r="C39" i="4"/>
  <c r="C38" i="4"/>
  <c r="C37" i="4"/>
  <c r="C36" i="4"/>
  <c r="T206" i="2"/>
  <c r="S206" i="2"/>
  <c r="R206" i="2"/>
  <c r="T205" i="2"/>
  <c r="S205" i="2"/>
  <c r="R205" i="2"/>
  <c r="T204" i="2"/>
  <c r="S204" i="2"/>
  <c r="R204" i="2"/>
  <c r="T203" i="2"/>
  <c r="S203" i="2"/>
  <c r="R203" i="2"/>
  <c r="T202" i="2"/>
  <c r="S202" i="2"/>
  <c r="R202" i="2"/>
  <c r="T201" i="2"/>
  <c r="S201" i="2"/>
  <c r="R201" i="2"/>
  <c r="N206" i="2"/>
  <c r="M206" i="2"/>
  <c r="L206" i="2"/>
  <c r="N205" i="2"/>
  <c r="M205" i="2"/>
  <c r="L205" i="2"/>
  <c r="N204" i="2"/>
  <c r="M204" i="2"/>
  <c r="L204" i="2"/>
  <c r="N203" i="2"/>
  <c r="M203" i="2"/>
  <c r="L203" i="2"/>
  <c r="N202" i="2"/>
  <c r="M202" i="2"/>
  <c r="L202" i="2"/>
  <c r="N201" i="2"/>
  <c r="M201" i="2"/>
  <c r="L201" i="2"/>
  <c r="G201" i="2"/>
  <c r="H201" i="2"/>
  <c r="G202" i="2"/>
  <c r="H202" i="2"/>
  <c r="G203" i="2"/>
  <c r="H203" i="2"/>
  <c r="G204" i="2"/>
  <c r="H204" i="2"/>
  <c r="G205" i="2"/>
  <c r="H205" i="2"/>
  <c r="G206" i="2"/>
  <c r="H206" i="2"/>
  <c r="F204" i="2"/>
  <c r="F205" i="2"/>
  <c r="F206" i="2"/>
  <c r="F203" i="2"/>
  <c r="F202" i="2"/>
  <c r="F201" i="2"/>
  <c r="V26" i="1"/>
  <c r="V25" i="1"/>
  <c r="X26" i="1"/>
  <c r="X25" i="1"/>
  <c r="X19" i="1"/>
  <c r="X18" i="1"/>
  <c r="U18" i="1"/>
  <c r="V18" i="1" s="1"/>
  <c r="V19" i="1" s="1"/>
  <c r="V11" i="1"/>
  <c r="D69" i="1" s="1"/>
  <c r="V10" i="1"/>
  <c r="D68" i="1" s="1"/>
  <c r="V9" i="1"/>
  <c r="D67" i="1" s="1"/>
  <c r="V8" i="1"/>
  <c r="D66" i="1" s="1"/>
  <c r="U11" i="1"/>
  <c r="C69" i="1" s="1"/>
  <c r="U10" i="1"/>
  <c r="C68" i="1" s="1"/>
  <c r="U9" i="1"/>
  <c r="C67" i="1" s="1"/>
  <c r="U8" i="1"/>
  <c r="C66" i="1" s="1"/>
  <c r="Q12" i="1"/>
  <c r="P12" i="1"/>
  <c r="O12" i="1"/>
  <c r="M12" i="1"/>
  <c r="F12" i="1"/>
  <c r="C12" i="1"/>
  <c r="H12" i="1"/>
  <c r="G12" i="1"/>
  <c r="L17" i="1"/>
  <c r="L16" i="1"/>
  <c r="D17" i="1"/>
  <c r="E12" i="1"/>
  <c r="D12" i="1"/>
  <c r="L104" i="17" l="1"/>
  <c r="L8" i="17"/>
  <c r="L252" i="17"/>
  <c r="L228" i="17"/>
  <c r="L156" i="17"/>
  <c r="L204" i="17"/>
  <c r="L180" i="17"/>
  <c r="G251" i="16"/>
  <c r="F250" i="16"/>
  <c r="F251" i="16" s="1"/>
  <c r="G227" i="16"/>
  <c r="G226" i="16"/>
  <c r="G202" i="16"/>
  <c r="G203" i="16" s="1"/>
  <c r="F178" i="16"/>
  <c r="F179" i="16" s="1"/>
  <c r="G154" i="16"/>
  <c r="G155" i="16" s="1"/>
  <c r="F131" i="16"/>
  <c r="G105" i="16"/>
  <c r="F105" i="16"/>
  <c r="G104" i="16"/>
  <c r="G81" i="16"/>
  <c r="F80" i="16"/>
  <c r="F81" i="16" s="1"/>
  <c r="F57" i="16"/>
  <c r="G57" i="16"/>
  <c r="F56" i="16"/>
  <c r="G33" i="16"/>
  <c r="F8" i="16"/>
  <c r="F9" i="16" s="1"/>
  <c r="E75" i="12"/>
  <c r="Z17" i="12"/>
  <c r="B73" i="12"/>
  <c r="Z15" i="12"/>
  <c r="Z27" i="12"/>
  <c r="Z39" i="12"/>
  <c r="Z51" i="12"/>
  <c r="B71" i="12"/>
  <c r="Z29" i="12"/>
  <c r="B75" i="12"/>
  <c r="E73" i="12"/>
  <c r="B72" i="12"/>
  <c r="Z5" i="12"/>
  <c r="Z8" i="12"/>
  <c r="Z16" i="12"/>
  <c r="Z19" i="12"/>
  <c r="Z28" i="12"/>
  <c r="Z40" i="12"/>
  <c r="Z49" i="12"/>
  <c r="Z52" i="12"/>
  <c r="E72" i="12"/>
  <c r="Z30" i="12"/>
  <c r="B74" i="12"/>
  <c r="AE63" i="13"/>
  <c r="AE65" i="13"/>
  <c r="AE54" i="13"/>
  <c r="AE17" i="13"/>
  <c r="AE20" i="13" s="1"/>
  <c r="AD54" i="13"/>
  <c r="AD31" i="13"/>
  <c r="Z28" i="13"/>
  <c r="C74" i="12"/>
  <c r="D74" i="12"/>
  <c r="E74" i="12"/>
  <c r="Z42" i="12"/>
  <c r="C73" i="12"/>
  <c r="D73" i="12"/>
  <c r="C72" i="12"/>
  <c r="D72" i="12"/>
  <c r="C75" i="12"/>
  <c r="D71" i="12"/>
  <c r="C71" i="12"/>
  <c r="E71" i="12"/>
  <c r="D75" i="12"/>
  <c r="Z30" i="13"/>
  <c r="Z7" i="13"/>
  <c r="Z5" i="13"/>
  <c r="Z27" i="13"/>
  <c r="Z26" i="13"/>
  <c r="Z29" i="13"/>
  <c r="Z8" i="13"/>
  <c r="U8" i="6"/>
  <c r="T8" i="6"/>
  <c r="V8" i="6"/>
  <c r="J8" i="6"/>
  <c r="P8" i="6"/>
  <c r="H8" i="6"/>
  <c r="O8" i="6"/>
  <c r="E8" i="6"/>
  <c r="I8" i="6"/>
  <c r="M8" i="6"/>
  <c r="L8" i="6"/>
  <c r="F8" i="6"/>
  <c r="K79" i="4"/>
  <c r="N79" i="4"/>
  <c r="O79" i="4"/>
  <c r="M79" i="4"/>
  <c r="K39" i="1"/>
  <c r="V27" i="1"/>
  <c r="M39" i="1"/>
  <c r="D39" i="1"/>
  <c r="X20" i="1"/>
  <c r="V20" i="1"/>
  <c r="X27" i="1"/>
</calcChain>
</file>

<file path=xl/sharedStrings.xml><?xml version="1.0" encoding="utf-8"?>
<sst xmlns="http://schemas.openxmlformats.org/spreadsheetml/2006/main" count="3567" uniqueCount="284">
  <si>
    <t>Quantidade de robôs</t>
  </si>
  <si>
    <t>FIFO</t>
  </si>
  <si>
    <t>Distância euclidiana</t>
  </si>
  <si>
    <t>Regra</t>
  </si>
  <si>
    <t>Tempo</t>
  </si>
  <si>
    <t>Qtd passos</t>
  </si>
  <si>
    <t>Variação</t>
  </si>
  <si>
    <t>diff 2/3</t>
  </si>
  <si>
    <t>Fifo</t>
  </si>
  <si>
    <t>Distância Euclidiana</t>
  </si>
  <si>
    <t>Simulação</t>
  </si>
  <si>
    <t>Cenário 1</t>
  </si>
  <si>
    <t>Cenário 2</t>
  </si>
  <si>
    <t>2 robôs - FIFO</t>
  </si>
  <si>
    <t>2 robôs - Distância Euclidiana</t>
  </si>
  <si>
    <t>3 robôs - FIFO</t>
  </si>
  <si>
    <t>3 robôs - Distância Euclidiana</t>
  </si>
  <si>
    <t>Dois robôs</t>
  </si>
  <si>
    <t>Três robôs</t>
  </si>
  <si>
    <t>Média/Robô</t>
  </si>
  <si>
    <t>-</t>
  </si>
  <si>
    <t>Cenário 1 - Raio:0,5m</t>
  </si>
  <si>
    <t>Cenário 2 - Raio:0,5m</t>
  </si>
  <si>
    <t>Ambiente 4x4</t>
  </si>
  <si>
    <t>Com controle</t>
  </si>
  <si>
    <t>Max error angle</t>
  </si>
  <si>
    <t>Error</t>
  </si>
  <si>
    <t>Angle</t>
  </si>
  <si>
    <t>Distance</t>
  </si>
  <si>
    <t>Step</t>
  </si>
  <si>
    <t>Sem controle</t>
  </si>
  <si>
    <t>1 robô</t>
  </si>
  <si>
    <t>2 robô</t>
  </si>
  <si>
    <t>3 robô</t>
  </si>
  <si>
    <t>Mean</t>
  </si>
  <si>
    <t>error:</t>
  </si>
  <si>
    <t>Ambiente 5x5</t>
  </si>
  <si>
    <t>Mean error</t>
  </si>
  <si>
    <t>Ambiente 7x7</t>
  </si>
  <si>
    <t>Half</t>
  </si>
  <si>
    <t>4x4</t>
  </si>
  <si>
    <t>5x5</t>
  </si>
  <si>
    <t>7x7</t>
  </si>
  <si>
    <t>Original</t>
  </si>
  <si>
    <t>Original * 1000</t>
  </si>
  <si>
    <t>Total Error</t>
  </si>
  <si>
    <t>Total Steps Map</t>
  </si>
  <si>
    <t>Ambiente 10x10</t>
  </si>
  <si>
    <t>Relação de erro com ambiente</t>
  </si>
  <si>
    <t>2 robôs</t>
  </si>
  <si>
    <t>3 robôs</t>
  </si>
  <si>
    <t>Relação entre o erro e quantidade de robôs para cada ambiente</t>
  </si>
  <si>
    <t>Erro em relação a ângulo destoante</t>
  </si>
  <si>
    <t>Padão destoante</t>
  </si>
  <si>
    <t>Padão de queda destoante</t>
  </si>
  <si>
    <t>Erro médio</t>
  </si>
  <si>
    <t>Erro total</t>
  </si>
  <si>
    <t>1 obstáculo</t>
  </si>
  <si>
    <t>2 obstáculos</t>
  </si>
  <si>
    <t>4 obstáculos</t>
  </si>
  <si>
    <t>Raio 0,3</t>
  </si>
  <si>
    <t>Raio 0,4</t>
  </si>
  <si>
    <t>Raio 0,5</t>
  </si>
  <si>
    <t>Raio 0,6</t>
  </si>
  <si>
    <t>Raio 0,7</t>
  </si>
  <si>
    <t>Erro</t>
  </si>
  <si>
    <t>Relação de erro com a resolução</t>
  </si>
  <si>
    <t>Qtd step map</t>
  </si>
  <si>
    <t>Nº de steps</t>
  </si>
  <si>
    <t>Quantidade de steps</t>
  </si>
  <si>
    <t>Relação da quantidade de steps com o raio</t>
  </si>
  <si>
    <t>5 obstáculos</t>
  </si>
  <si>
    <t>Mean Error</t>
  </si>
  <si>
    <t>Obstacles Quantities</t>
  </si>
  <si>
    <t>Error x Obstacles</t>
  </si>
  <si>
    <t>6 obstáculos</t>
  </si>
  <si>
    <t>10x10</t>
  </si>
  <si>
    <t>Tempo de exploração</t>
  </si>
  <si>
    <t>Quantidade de nós por cenário e por quantidade de robôs</t>
  </si>
  <si>
    <t>Mapas</t>
  </si>
  <si>
    <t>Cenário 1 - 2 robôs</t>
  </si>
  <si>
    <t>Cenário 1 - 3 robôs</t>
  </si>
  <si>
    <t>Cenário 2 - 2 robôs</t>
  </si>
  <si>
    <t>Cenário 2 - 3 robôs</t>
  </si>
  <si>
    <t>Quantidade de steps x Obstáculos</t>
  </si>
  <si>
    <t>Subida do total do 5 -&gt; 6</t>
  </si>
  <si>
    <t>Subida erro em 5 // Discrepância do ângulo em relação aos outros</t>
  </si>
  <si>
    <t>Erro médio por nó</t>
  </si>
  <si>
    <t>Ambiente 6x6</t>
  </si>
  <si>
    <t>Ambiente 8x8</t>
  </si>
  <si>
    <t>Ambiente 9x9</t>
  </si>
  <si>
    <t>6x6</t>
  </si>
  <si>
    <t>8x8</t>
  </si>
  <si>
    <t>9x9</t>
  </si>
  <si>
    <t>Padrão destoante</t>
  </si>
  <si>
    <t>Subida de 2 -&gt; 3</t>
  </si>
  <si>
    <t>Raio 0,35</t>
  </si>
  <si>
    <t>Raio 0,45</t>
  </si>
  <si>
    <t>Raio 0,55</t>
  </si>
  <si>
    <t>Raio 0,65</t>
  </si>
  <si>
    <t>Angle destoante</t>
  </si>
  <si>
    <t>Talvez angle seja o ideal e muito robô em pouco espaço pode piorar como outro artigo.</t>
  </si>
  <si>
    <t>0,3-0,35</t>
  </si>
  <si>
    <t>0,35-0,4</t>
  </si>
  <si>
    <t>0,4-0,45</t>
  </si>
  <si>
    <t>0,45-0,5</t>
  </si>
  <si>
    <t>0,5-0,55</t>
  </si>
  <si>
    <t>0,55-0,6</t>
  </si>
  <si>
    <t>0,6-0,65</t>
  </si>
  <si>
    <t>0,65-0,7</t>
  </si>
  <si>
    <t>Qtds steps</t>
  </si>
  <si>
    <t>Área útil (m²)</t>
  </si>
  <si>
    <t>Métrica</t>
  </si>
  <si>
    <t>Métrica x Quantidade de objetos</t>
  </si>
  <si>
    <t>7x7 - Sem controle - 3 robôs</t>
  </si>
  <si>
    <t>7x7 - Com controle - 3 robôs</t>
  </si>
  <si>
    <t>Walk Steps</t>
  </si>
  <si>
    <t>Map Step</t>
  </si>
  <si>
    <t>Walk Steps / Robot</t>
  </si>
  <si>
    <t>Qtd robots</t>
  </si>
  <si>
    <t>Metric</t>
  </si>
  <si>
    <t>Area</t>
  </si>
  <si>
    <t>0 obstáculos</t>
  </si>
  <si>
    <t>Crescente</t>
  </si>
  <si>
    <t>Current Paper</t>
  </si>
  <si>
    <t>Scene 1</t>
  </si>
  <si>
    <t>Scene 2</t>
  </si>
  <si>
    <t>Mean/Robot</t>
  </si>
  <si>
    <t xml:space="preserve">
Euclidean distance</t>
  </si>
  <si>
    <t>Reference Paper</t>
  </si>
  <si>
    <t>2 robots - Ref</t>
  </si>
  <si>
    <t>3 Robots - Ref</t>
  </si>
  <si>
    <t>3 Robots - Curr</t>
  </si>
  <si>
    <t xml:space="preserve">2 Robots - Curr </t>
  </si>
  <si>
    <t>Simulation</t>
  </si>
  <si>
    <t>Eucl. Dist.</t>
  </si>
  <si>
    <t>1 Robot</t>
  </si>
  <si>
    <t>2 Robots</t>
  </si>
  <si>
    <t>3 Robots</t>
  </si>
  <si>
    <t>7 obstáculos</t>
  </si>
  <si>
    <t>p1</t>
  </si>
  <si>
    <t>p4</t>
  </si>
  <si>
    <t>p2</t>
  </si>
  <si>
    <t>p3</t>
  </si>
  <si>
    <t>Variação do total</t>
  </si>
  <si>
    <t>% do total</t>
  </si>
  <si>
    <t>Raio 0,75</t>
  </si>
  <si>
    <t>Minimum</t>
  </si>
  <si>
    <t>p5</t>
  </si>
  <si>
    <t>Mudar posição inicial não trouxe impacto relevante para o erro, mas mudar o algoritmo decisão influencia na quantidade de deslocamentos</t>
  </si>
  <si>
    <t>Walk Step/Map Steps</t>
  </si>
  <si>
    <t>Avaliar futuramente a métrica de quantidade de passos por quantidade de nós do ambiente</t>
  </si>
  <si>
    <t>Avaliar a variação da posição para os mais diversos ambientes e avaliar posicionamentos errados</t>
  </si>
  <si>
    <t>Avaliar escolher os nós vizinhos a serem visitados de forma a maximizar a distância euclidiana</t>
  </si>
  <si>
    <t>With Controller</t>
  </si>
  <si>
    <t>Without Controller</t>
  </si>
  <si>
    <t>b = 1</t>
  </si>
  <si>
    <t>b = 0.5</t>
  </si>
  <si>
    <t>b = 0</t>
  </si>
  <si>
    <t>Posição 1 ( Robôs em linha )</t>
  </si>
  <si>
    <t>Qtd steps mapa</t>
  </si>
  <si>
    <t>Qtd steps deslocados</t>
  </si>
  <si>
    <t>Regra(Vizinho/Outros)</t>
  </si>
  <si>
    <t>Fifo/Minimum</t>
  </si>
  <si>
    <t>Maximum/Minimum</t>
  </si>
  <si>
    <t>Maximum/Fifo</t>
  </si>
  <si>
    <t>Maximum/Maximum</t>
  </si>
  <si>
    <t>Posição 2 ( Robôs Distantes )</t>
  </si>
  <si>
    <t>Fifo/Maximo</t>
  </si>
  <si>
    <t>Posição 2 ( Robôs Deslocados)</t>
  </si>
  <si>
    <t>Deslocado/Mapa</t>
  </si>
  <si>
    <t>Qtd vezes pior(%)</t>
  </si>
  <si>
    <t>Qtd vezes pior(abs)</t>
  </si>
  <si>
    <t>Qtd vezes melhor(%)</t>
  </si>
  <si>
    <t>Regra de Ouro</t>
  </si>
  <si>
    <t>Maximum</t>
  </si>
  <si>
    <t>P1</t>
  </si>
  <si>
    <t>P2</t>
  </si>
  <si>
    <t>1º Execução</t>
  </si>
  <si>
    <t>2º Execução</t>
  </si>
  <si>
    <t>4º Execução</t>
  </si>
  <si>
    <t>3º Execução</t>
  </si>
  <si>
    <t>Escolha aleatória</t>
  </si>
  <si>
    <t>2 Obstáculo</t>
  </si>
  <si>
    <t>4 Obstáculo</t>
  </si>
  <si>
    <t>5 Obstáculo</t>
  </si>
  <si>
    <t>2 Obstáculos</t>
  </si>
  <si>
    <t>4 Obstáculos</t>
  </si>
  <si>
    <t>5 Obstáculos</t>
  </si>
  <si>
    <t>1º</t>
  </si>
  <si>
    <t>2º</t>
  </si>
  <si>
    <t>3º</t>
  </si>
  <si>
    <t>4º</t>
  </si>
  <si>
    <t>Ref</t>
  </si>
  <si>
    <t>Best</t>
  </si>
  <si>
    <t>Posição 1</t>
  </si>
  <si>
    <t>Posição 2</t>
  </si>
  <si>
    <t>Posição 3</t>
  </si>
  <si>
    <t>Posição 4</t>
  </si>
  <si>
    <t>Média</t>
  </si>
  <si>
    <t>Fifo - Minimum</t>
  </si>
  <si>
    <t>Fifo - Maximo</t>
  </si>
  <si>
    <t>Maximum - Minimum</t>
  </si>
  <si>
    <t>Maximum - Fifo</t>
  </si>
  <si>
    <t>Maximum - Maximum</t>
  </si>
  <si>
    <t>Desv Pad</t>
  </si>
  <si>
    <t>Máx</t>
  </si>
  <si>
    <t>Min</t>
  </si>
  <si>
    <t>Ambiente 7x7 - 1 Obstáculo</t>
  </si>
  <si>
    <t>Ambiente 7x7 - 2 Obstáculo</t>
  </si>
  <si>
    <t>Ambiente 7x7 - 4 Obstáculo</t>
  </si>
  <si>
    <t>Ambiente 7x7 - 5 Obstáculo</t>
  </si>
  <si>
    <t>Ambiente 7x7 - 6 Obstáculo</t>
  </si>
  <si>
    <t>Ambiente 7x7 - 7 Obstáculo</t>
  </si>
  <si>
    <t>Posição 5</t>
  </si>
  <si>
    <t>Aproximação</t>
  </si>
  <si>
    <t>Afastamento</t>
  </si>
  <si>
    <t>Menor Valor</t>
  </si>
  <si>
    <t>Média das médias</t>
  </si>
  <si>
    <t>Regra 1</t>
  </si>
  <si>
    <t>Regra 2</t>
  </si>
  <si>
    <t>7x7 Sem obstáculos</t>
  </si>
  <si>
    <t>7x7  - 6obstáculos P1</t>
  </si>
  <si>
    <t>7x7  - 7obstáculos P1</t>
  </si>
  <si>
    <t>7x7  - 7obstáculos P3</t>
  </si>
  <si>
    <t>Fifo - Maximum</t>
  </si>
  <si>
    <t>fifoMax</t>
  </si>
  <si>
    <t>fifoMin</t>
  </si>
  <si>
    <t>MaxMin</t>
  </si>
  <si>
    <t>MaxFifo</t>
  </si>
  <si>
    <t>MaxMax</t>
  </si>
  <si>
    <t xml:space="preserve">Posição </t>
  </si>
  <si>
    <t>C:\Users\raulf\Documents\Swarm_Mapping\Discussão regras de vizinhos\4x4\P2\</t>
  </si>
  <si>
    <t>C:\Users\raulf\Documents\Swarm_Mapping\Discussão regras de vizinhos\4x4\P3\</t>
  </si>
  <si>
    <t>C:\Users\raulf\Documents\Swarm_Mapping\Discussão regras de vizinhos\4x4\P4\</t>
  </si>
  <si>
    <t>C:\Users\raulf\Documents\Swarm_Mapping\Discussão regras de vizinhos\5x5\P1\</t>
  </si>
  <si>
    <t>C:\Users\raulf\Documents\Swarm_Mapping\Discussão regras de vizinhos\5x5\P2\</t>
  </si>
  <si>
    <t>C:\Users\raulf\Documents\Swarm_Mapping\Discussão regras de vizinhos\5x5\P3\</t>
  </si>
  <si>
    <t>C:\Users\raulf\Documents\Swarm_Mapping\Discussão regras de vizinhos\5x5\P4\</t>
  </si>
  <si>
    <t>C:\Users\raulf\Documents\Swarm_Mapping\Discussão regras de vizinhos\6x6\P1\</t>
  </si>
  <si>
    <t>C:\Users\raulf\Documents\Swarm_Mapping\Discussão regras de vizinhos\6x6\P2\</t>
  </si>
  <si>
    <t>C:\Users\raulf\Documents\Swarm_Mapping\Discussão regras de vizinhos\6x6\P3\</t>
  </si>
  <si>
    <t>C:\Users\raulf\Documents\Swarm_Mapping\Discussão regras de vizinhos\6x6\P4\</t>
  </si>
  <si>
    <t>C:\Users\raulf\Documents\Swarm_Mapping\Discussão regras de vizinhos\7x7\Sem obstáculos\Posição 1\</t>
  </si>
  <si>
    <t>C:\Users\raulf\Documents\Swarm_Mapping\Discussão regras de vizinhos\7x7\Sem obstáculos\Posição 2\</t>
  </si>
  <si>
    <t>C:\Users\raulf\Documents\Swarm_Mapping\Discussão regras de vizinhos\7x7\Sem obstáculos\Posição 3\</t>
  </si>
  <si>
    <t>C:\Users\raulf\Documents\Swarm_Mapping\Discussão regras de vizinhos\7x7\Sem obstáculos\Posição 4\</t>
  </si>
  <si>
    <t>C:\Users\raulf\Documents\Swarm_Mapping\Discussão regras de vizinhos\8x8\Posição 1\</t>
  </si>
  <si>
    <t>C:\Users\raulf\Documents\Swarm_Mapping\Discussão regras de vizinhos\8x8\Posição 2\</t>
  </si>
  <si>
    <t>C:\Users\raulf\Documents\Swarm_Mapping\Discussão regras de vizinhos\8x8\Posição 3\</t>
  </si>
  <si>
    <t>C:\Users\raulf\Documents\Swarm_Mapping\Discussão regras de vizinhos\8x8\Posição 4\</t>
  </si>
  <si>
    <t>C:\Users\raulf\Documents\Swarm_Mapping\Discussão regras de vizinhos\4x4\P1\</t>
  </si>
  <si>
    <t xml:space="preserve">PS C:\Users\raulf\Desktop\Analysis Results&gt; </t>
  </si>
  <si>
    <t>Distância</t>
  </si>
  <si>
    <t>C:\Users\raulf\Documents\Swarm_Mapping\Discussão regras de vizinhos\7x7\Com obstáculos\1 obstáculo\Posição 2\</t>
  </si>
  <si>
    <t>C:\Users\raulf\Documents\Swarm_Mapping\Discussão regras de vizinhos\7x7\Com obstáculos\1 obstáculo\Posição 4\</t>
  </si>
  <si>
    <t>C:\Users\raulf\Documents\Swarm_Mapping\Discussão regras de vizinhos\7x7\Com obstáculos\1 obstáculo\Posição 5\</t>
  </si>
  <si>
    <t>C:\Users\raulf\Documents\Swarm_Mapping\Discussão regras de vizinhos\7x7\Com obstáculos\2 obstáculos\Posição 1\</t>
  </si>
  <si>
    <t>C:\Users\raulf\Documents\Swarm_Mapping\Discussão regras de vizinhos\7x7\Com obstáculos\2 obstáculos\Posição 2\</t>
  </si>
  <si>
    <t>C:\Users\raulf\Documents\Swarm_Mapping\Discussão regras de vizinhos\7x7\Com obstáculos\2 obstáculos\Posição 3\</t>
  </si>
  <si>
    <t>C:\Users\raulf\Documents\Swarm_Mapping\Discussão regras de vizinhos\7x7\Com obstáculos\2 obstáculos\Posição 4\</t>
  </si>
  <si>
    <t>C:\Users\raulf\Documents\Swarm_Mapping\Discussão regras de vizinhos\7x7\Com obstáculos\4 obstáculos\Posição 1\</t>
  </si>
  <si>
    <t>C:\Users\raulf\Documents\Swarm_Mapping\Discussão regras de vizinhos\7x7\Com obstáculos\4 obstáculos\Posição 2\</t>
  </si>
  <si>
    <t>C:\Users\raulf\Documents\Swarm_Mapping\Discussão regras de vizinhos\7x7\Com obstáculos\4 obstáculos\Posição 3\</t>
  </si>
  <si>
    <t>C:\Users\raulf\Documents\Swarm_Mapping\Discussão regras de vizinhos\7x7\Com obstáculos\4 obstáculos\Posição 4\</t>
  </si>
  <si>
    <t>C:\Users\raulf\Documents\Swarm_Mapping\Discussão regras de vizinhos\7x7\Com obstáculos\5 obstáculos\Posição 1\</t>
  </si>
  <si>
    <t>C:\Users\raulf\Documents\Swarm_Mapping\Discussão regras de vizinhos\7x7\Com obstáculos\5 obstáculos\Posição 2\</t>
  </si>
  <si>
    <t>C:\Users\raulf\Documents\Swarm_Mapping\Discussão regras de vizinhos\7x7\Com obstáculos\5 obstáculos\Posição 3\</t>
  </si>
  <si>
    <t>C:\Users\raulf\Documents\Swarm_Mapping\Discussão regras de vizinhos\7x7\Com obstáculos\5 obstáculos\Posição 4\</t>
  </si>
  <si>
    <t>C:\Users\raulf\Documents\Swarm_Mapping\Discussão regras de vizinhos\7x7\Com obstáculos\6 obstáculos\Posição 1\</t>
  </si>
  <si>
    <t>C:\Users\raulf\Documents\Swarm_Mapping\Discussão regras de vizinhos\7x7\Com obstáculos\6 obstáculos\Posição 2\</t>
  </si>
  <si>
    <t>C:\Users\raulf\Documents\Swarm_Mapping\Discussão regras de vizinhos\7x7\Com obstáculos\6 obstáculos\Posição 3\</t>
  </si>
  <si>
    <t>C:\Users\raulf\Documents\Swarm_Mapping\Discussão regras de vizinhos\7x7\Com obstáculos\6 obstáculos\Posição 4\</t>
  </si>
  <si>
    <t>C:\Users\raulf\Documents\Swarm_Mapping\Discussão regras de vizinhos\7x7\Com obstáculos\7 obstáculos\Posição 1\</t>
  </si>
  <si>
    <t>C:\Users\raulf\Documents\Swarm_Mapping\Discussão regras de vizinhos\7x7\Com obstáculos\7 obstáculos\Posição 2\</t>
  </si>
  <si>
    <t>C:\Users\raulf\Documents\Swarm_Mapping\Discussão regras de vizinhos\7x7\Com obstáculos\7 obstáculos\Posição 3\</t>
  </si>
  <si>
    <t>C:\Users\raulf\Documents\Swarm_Mapping\Discussão regras de vizinhos\7x7\Com obstáculos\7 obstáculos\Posição 4\</t>
  </si>
  <si>
    <t>C:\Users\raulf\Documents\Swarm_Mapping\Discussão regras de vizinhos\7x7\Com obstáculos\1 obstáculo\Posição 1\</t>
  </si>
  <si>
    <t>============================================================================================================================</t>
  </si>
  <si>
    <t>Fifo/Maximum</t>
  </si>
  <si>
    <t>Steps Mapa</t>
  </si>
  <si>
    <t>P3</t>
  </si>
  <si>
    <t>P4</t>
  </si>
  <si>
    <t>Maior Valor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</si>
</sst>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0">
    <numFmt numFmtId="164" formatCode="[$-F400]h:mm:ss\ AM/PM"/>
    <numFmt numFmtId="165" formatCode="0.0%"/>
    <numFmt numFmtId="166" formatCode="0.0000000"/>
    <numFmt numFmtId="167" formatCode="0.000000"/>
    <numFmt numFmtId="168" formatCode="#,##0.000"/>
    <numFmt numFmtId="169" formatCode="0.00000000"/>
    <numFmt numFmtId="170" formatCode="0.000"/>
    <numFmt numFmtId="171" formatCode="#,##0.0000"/>
    <numFmt numFmtId="172" formatCode="#,##0.00000"/>
    <numFmt numFmtId="173" formatCode="0.0000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Symbol"/>
      <family val="1"/>
      <charset val="2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8" tint="0.59999389629810485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auto="1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11">
    <xf numFmtId="0" fontId="0" fillId="0" borderId="0" xfId="0"/>
    <xf numFmtId="0" fontId="0" fillId="0" borderId="0" xfId="0" applyAlignment="1">
      <alignment horizontal="center"/>
    </xf>
    <xf numFmtId="164" fontId="0" fillId="0" borderId="0" xfId="0" applyNumberFormat="1"/>
    <xf numFmtId="47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NumberFormat="1"/>
    <xf numFmtId="2" fontId="0" fillId="0" borderId="0" xfId="0" applyNumberFormat="1" applyAlignment="1">
      <alignment horizontal="center"/>
    </xf>
    <xf numFmtId="165" fontId="0" fillId="0" borderId="0" xfId="1" applyNumberFormat="1" applyFont="1" applyAlignment="1">
      <alignment horizontal="center"/>
    </xf>
    <xf numFmtId="10" fontId="0" fillId="0" borderId="0" xfId="1" applyNumberFormat="1" applyFont="1" applyAlignment="1">
      <alignment horizontal="center"/>
    </xf>
    <xf numFmtId="0" fontId="0" fillId="0" borderId="7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8" xfId="0" applyBorder="1" applyAlignment="1">
      <alignment horizontal="center"/>
    </xf>
    <xf numFmtId="168" fontId="0" fillId="0" borderId="0" xfId="0" applyNumberForma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3" fontId="0" fillId="0" borderId="7" xfId="0" applyNumberFormat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67" fontId="0" fillId="0" borderId="0" xfId="0" applyNumberFormat="1" applyAlignment="1">
      <alignment horizontal="center"/>
    </xf>
    <xf numFmtId="167" fontId="0" fillId="0" borderId="6" xfId="0" applyNumberForma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0" borderId="6" xfId="0" applyNumberFormat="1" applyBorder="1" applyAlignment="1">
      <alignment horizontal="center"/>
    </xf>
    <xf numFmtId="47" fontId="0" fillId="0" borderId="0" xfId="0" applyNumberFormat="1" applyBorder="1" applyAlignment="1">
      <alignment horizontal="center"/>
    </xf>
    <xf numFmtId="0" fontId="0" fillId="0" borderId="5" xfId="0" applyBorder="1"/>
    <xf numFmtId="0" fontId="0" fillId="0" borderId="8" xfId="0" applyBorder="1"/>
    <xf numFmtId="0" fontId="0" fillId="0" borderId="6" xfId="0" applyBorder="1"/>
    <xf numFmtId="164" fontId="0" fillId="0" borderId="7" xfId="0" applyNumberFormat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167" fontId="0" fillId="0" borderId="10" xfId="0" applyNumberFormat="1" applyBorder="1" applyAlignment="1">
      <alignment horizontal="center"/>
    </xf>
    <xf numFmtId="166" fontId="0" fillId="0" borderId="12" xfId="0" applyNumberFormat="1" applyBorder="1" applyAlignment="1">
      <alignment horizontal="center"/>
    </xf>
    <xf numFmtId="0" fontId="0" fillId="6" borderId="0" xfId="0" applyFill="1"/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7" borderId="8" xfId="0" applyFill="1" applyBorder="1" applyAlignment="1">
      <alignment horizontal="center"/>
    </xf>
    <xf numFmtId="47" fontId="0" fillId="7" borderId="0" xfId="0" applyNumberFormat="1" applyFill="1" applyBorder="1" applyAlignment="1">
      <alignment horizontal="center"/>
    </xf>
    <xf numFmtId="0" fontId="3" fillId="6" borderId="0" xfId="0" applyFont="1" applyFill="1" applyAlignment="1"/>
    <xf numFmtId="0" fontId="0" fillId="0" borderId="8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Border="1"/>
    <xf numFmtId="0" fontId="0" fillId="0" borderId="10" xfId="0" applyBorder="1" applyAlignment="1">
      <alignment horizontal="center"/>
    </xf>
    <xf numFmtId="0" fontId="0" fillId="0" borderId="0" xfId="0" applyBorder="1" applyAlignment="1"/>
    <xf numFmtId="0" fontId="0" fillId="0" borderId="12" xfId="0" applyFont="1" applyBorder="1" applyAlignment="1">
      <alignment horizontal="center"/>
    </xf>
    <xf numFmtId="0" fontId="0" fillId="9" borderId="0" xfId="0" applyFill="1"/>
    <xf numFmtId="0" fontId="0" fillId="0" borderId="0" xfId="0" applyAlignment="1">
      <alignment horizontal="center"/>
    </xf>
    <xf numFmtId="9" fontId="0" fillId="0" borderId="12" xfId="1" applyFont="1" applyFill="1" applyBorder="1" applyAlignment="1">
      <alignment horizontal="center"/>
    </xf>
    <xf numFmtId="9" fontId="0" fillId="0" borderId="0" xfId="1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8" borderId="0" xfId="0" applyFill="1"/>
    <xf numFmtId="0" fontId="0" fillId="0" borderId="12" xfId="0" applyFill="1" applyBorder="1" applyAlignment="1">
      <alignment horizontal="center"/>
    </xf>
    <xf numFmtId="0" fontId="0" fillId="0" borderId="12" xfId="1" applyNumberFormat="1" applyFon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5" borderId="0" xfId="0" applyFill="1"/>
    <xf numFmtId="0" fontId="7" fillId="5" borderId="0" xfId="0" applyFont="1" applyFill="1" applyAlignment="1">
      <alignment vertical="center"/>
    </xf>
    <xf numFmtId="0" fontId="7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NumberFormat="1" applyBorder="1" applyAlignment="1">
      <alignment horizontal="center"/>
    </xf>
    <xf numFmtId="0" fontId="0" fillId="0" borderId="12" xfId="0" applyBorder="1"/>
    <xf numFmtId="167" fontId="0" fillId="0" borderId="12" xfId="0" applyNumberFormat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1" borderId="0" xfId="0" applyFill="1"/>
    <xf numFmtId="0" fontId="0" fillId="13" borderId="0" xfId="0" applyFill="1" applyAlignment="1">
      <alignment horizontal="center"/>
    </xf>
    <xf numFmtId="0" fontId="0" fillId="14" borderId="0" xfId="0" applyFill="1" applyAlignment="1">
      <alignment horizontal="center"/>
    </xf>
    <xf numFmtId="2" fontId="0" fillId="14" borderId="0" xfId="0" applyNumberFormat="1" applyFill="1" applyAlignment="1">
      <alignment horizontal="center"/>
    </xf>
    <xf numFmtId="0" fontId="0" fillId="15" borderId="0" xfId="0" applyFill="1" applyAlignment="1">
      <alignment horizontal="center"/>
    </xf>
    <xf numFmtId="165" fontId="0" fillId="15" borderId="0" xfId="1" applyNumberFormat="1" applyFont="1" applyFill="1" applyAlignment="1">
      <alignment horizontal="center"/>
    </xf>
    <xf numFmtId="10" fontId="0" fillId="15" borderId="0" xfId="1" applyNumberFormat="1" applyFont="1" applyFill="1" applyAlignment="1">
      <alignment horizontal="center"/>
    </xf>
    <xf numFmtId="0" fontId="0" fillId="16" borderId="0" xfId="0" applyFill="1" applyAlignment="1">
      <alignment horizontal="center"/>
    </xf>
    <xf numFmtId="0" fontId="0" fillId="17" borderId="0" xfId="0" applyFill="1" applyAlignment="1">
      <alignment horizontal="center"/>
    </xf>
    <xf numFmtId="164" fontId="0" fillId="17" borderId="0" xfId="0" applyNumberFormat="1" applyFill="1" applyAlignment="1">
      <alignment horizontal="center"/>
    </xf>
    <xf numFmtId="0" fontId="0" fillId="18" borderId="0" xfId="0" applyFill="1" applyAlignment="1">
      <alignment horizontal="center"/>
    </xf>
    <xf numFmtId="164" fontId="0" fillId="18" borderId="0" xfId="0" applyNumberFormat="1" applyFill="1" applyAlignment="1">
      <alignment horizontal="center"/>
    </xf>
    <xf numFmtId="0" fontId="0" fillId="11" borderId="0" xfId="0" applyFill="1" applyAlignment="1">
      <alignment horizontal="center"/>
    </xf>
    <xf numFmtId="0" fontId="0" fillId="13" borderId="0" xfId="0" applyFill="1" applyAlignment="1">
      <alignment horizontal="center" vertical="center"/>
    </xf>
    <xf numFmtId="0" fontId="0" fillId="20" borderId="0" xfId="0" applyFill="1" applyAlignment="1">
      <alignment horizontal="center"/>
    </xf>
    <xf numFmtId="0" fontId="0" fillId="21" borderId="0" xfId="0" applyFill="1" applyAlignment="1">
      <alignment horizontal="center"/>
    </xf>
    <xf numFmtId="0" fontId="0" fillId="22" borderId="0" xfId="0" applyFill="1" applyAlignment="1">
      <alignment horizontal="center"/>
    </xf>
    <xf numFmtId="47" fontId="0" fillId="14" borderId="0" xfId="0" applyNumberFormat="1" applyFill="1" applyAlignment="1">
      <alignment horizontal="center"/>
    </xf>
    <xf numFmtId="164" fontId="0" fillId="14" borderId="0" xfId="0" applyNumberFormat="1" applyFill="1" applyAlignment="1">
      <alignment horizontal="center"/>
    </xf>
    <xf numFmtId="0" fontId="0" fillId="14" borderId="0" xfId="0" applyNumberFormat="1" applyFill="1" applyAlignment="1">
      <alignment horizontal="center"/>
    </xf>
    <xf numFmtId="47" fontId="0" fillId="20" borderId="0" xfId="0" applyNumberFormat="1" applyFill="1" applyAlignment="1">
      <alignment horizontal="center"/>
    </xf>
    <xf numFmtId="164" fontId="0" fillId="20" borderId="0" xfId="0" applyNumberFormat="1" applyFill="1" applyAlignment="1">
      <alignment horizontal="center"/>
    </xf>
    <xf numFmtId="0" fontId="0" fillId="20" borderId="0" xfId="0" applyNumberFormat="1" applyFill="1" applyAlignment="1">
      <alignment horizontal="center"/>
    </xf>
    <xf numFmtId="47" fontId="0" fillId="21" borderId="0" xfId="0" applyNumberFormat="1" applyFill="1" applyAlignment="1">
      <alignment horizontal="center"/>
    </xf>
    <xf numFmtId="164" fontId="0" fillId="21" borderId="0" xfId="0" applyNumberFormat="1" applyFill="1" applyAlignment="1">
      <alignment horizontal="center"/>
    </xf>
    <xf numFmtId="0" fontId="0" fillId="21" borderId="0" xfId="0" applyNumberForma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3" fillId="6" borderId="0" xfId="0" applyFont="1" applyFill="1" applyAlignment="1">
      <alignment horizontal="center"/>
    </xf>
    <xf numFmtId="166" fontId="0" fillId="0" borderId="0" xfId="0" applyNumberFormat="1" applyFont="1" applyAlignment="1">
      <alignment horizontal="center"/>
    </xf>
    <xf numFmtId="166" fontId="0" fillId="0" borderId="6" xfId="0" applyNumberFormat="1" applyFont="1" applyBorder="1" applyAlignment="1">
      <alignment horizontal="center"/>
    </xf>
    <xf numFmtId="0" fontId="0" fillId="0" borderId="0" xfId="0" applyFont="1"/>
    <xf numFmtId="0" fontId="0" fillId="0" borderId="5" xfId="0" applyFont="1" applyBorder="1"/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167" fontId="0" fillId="0" borderId="0" xfId="0" applyNumberFormat="1" applyBorder="1" applyAlignment="1">
      <alignment horizontal="center"/>
    </xf>
    <xf numFmtId="166" fontId="0" fillId="0" borderId="0" xfId="0" applyNumberFormat="1" applyBorder="1" applyAlignment="1">
      <alignment horizontal="center"/>
    </xf>
    <xf numFmtId="166" fontId="0" fillId="0" borderId="12" xfId="0" applyNumberFormat="1" applyFont="1" applyBorder="1" applyAlignment="1">
      <alignment horizontal="center"/>
    </xf>
    <xf numFmtId="0" fontId="0" fillId="0" borderId="0" xfId="0" applyBorder="1" applyAlignment="1">
      <alignment vertic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4" xfId="0" applyFill="1" applyBorder="1" applyAlignment="1">
      <alignment horizontal="center"/>
    </xf>
    <xf numFmtId="169" fontId="0" fillId="0" borderId="8" xfId="0" applyNumberFormat="1" applyBorder="1" applyAlignment="1">
      <alignment horizontal="center"/>
    </xf>
    <xf numFmtId="169" fontId="0" fillId="0" borderId="6" xfId="0" applyNumberFormat="1" applyBorder="1" applyAlignment="1">
      <alignment horizontal="center"/>
    </xf>
    <xf numFmtId="10" fontId="0" fillId="0" borderId="0" xfId="1" applyNumberFormat="1" applyFont="1" applyBorder="1" applyAlignment="1">
      <alignment horizontal="center"/>
    </xf>
    <xf numFmtId="9" fontId="0" fillId="0" borderId="12" xfId="1" applyFont="1" applyBorder="1" applyAlignment="1">
      <alignment horizontal="center"/>
    </xf>
    <xf numFmtId="0" fontId="0" fillId="5" borderId="0" xfId="0" applyFill="1" applyAlignment="1"/>
    <xf numFmtId="0" fontId="0" fillId="19" borderId="13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14" xfId="0" applyFill="1" applyBorder="1" applyAlignment="1">
      <alignment horizontal="center"/>
    </xf>
    <xf numFmtId="0" fontId="0" fillId="14" borderId="14" xfId="0" applyFill="1" applyBorder="1" applyAlignment="1">
      <alignment horizontal="center"/>
    </xf>
    <xf numFmtId="0" fontId="0" fillId="14" borderId="8" xfId="0" applyFill="1" applyBorder="1" applyAlignment="1">
      <alignment horizontal="center"/>
    </xf>
    <xf numFmtId="0" fontId="0" fillId="16" borderId="13" xfId="0" applyFill="1" applyBorder="1" applyAlignment="1">
      <alignment horizontal="center"/>
    </xf>
    <xf numFmtId="0" fontId="0" fillId="24" borderId="14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23" borderId="14" xfId="0" applyFill="1" applyBorder="1" applyAlignment="1">
      <alignment horizontal="center"/>
    </xf>
    <xf numFmtId="0" fontId="0" fillId="23" borderId="15" xfId="0" applyFill="1" applyBorder="1" applyAlignment="1">
      <alignment horizontal="center"/>
    </xf>
    <xf numFmtId="2" fontId="0" fillId="23" borderId="14" xfId="0" applyNumberFormat="1" applyFill="1" applyBorder="1" applyAlignment="1">
      <alignment horizontal="center"/>
    </xf>
    <xf numFmtId="2" fontId="0" fillId="23" borderId="15" xfId="0" applyNumberForma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24" borderId="7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23" borderId="7" xfId="0" applyFill="1" applyBorder="1" applyAlignment="1">
      <alignment horizontal="center"/>
    </xf>
    <xf numFmtId="2" fontId="0" fillId="2" borderId="14" xfId="0" applyNumberFormat="1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2" xfId="0" applyFill="1" applyBorder="1" applyAlignment="1"/>
    <xf numFmtId="0" fontId="0" fillId="0" borderId="0" xfId="0" applyFill="1" applyBorder="1" applyAlignment="1"/>
    <xf numFmtId="0" fontId="0" fillId="4" borderId="11" xfId="0" applyFill="1" applyBorder="1" applyAlignment="1">
      <alignment horizontal="center"/>
    </xf>
    <xf numFmtId="0" fontId="0" fillId="26" borderId="0" xfId="0" applyFill="1" applyBorder="1" applyAlignment="1">
      <alignment horizontal="center"/>
    </xf>
    <xf numFmtId="0" fontId="0" fillId="26" borderId="13" xfId="0" applyFill="1" applyBorder="1" applyAlignment="1">
      <alignment horizontal="center"/>
    </xf>
    <xf numFmtId="0" fontId="0" fillId="26" borderId="7" xfId="0" applyFill="1" applyBorder="1" applyAlignment="1">
      <alignment horizontal="center"/>
    </xf>
    <xf numFmtId="0" fontId="0" fillId="23" borderId="0" xfId="0" applyFill="1" applyBorder="1" applyAlignment="1">
      <alignment horizontal="center"/>
    </xf>
    <xf numFmtId="0" fontId="0" fillId="26" borderId="1" xfId="0" applyFill="1" applyBorder="1" applyAlignment="1">
      <alignment horizontal="center"/>
    </xf>
    <xf numFmtId="2" fontId="0" fillId="26" borderId="7" xfId="0" applyNumberFormat="1" applyFill="1" applyBorder="1" applyAlignment="1">
      <alignment horizontal="center"/>
    </xf>
    <xf numFmtId="2" fontId="0" fillId="26" borderId="14" xfId="0" applyNumberFormat="1" applyFill="1" applyBorder="1" applyAlignment="1">
      <alignment horizontal="center"/>
    </xf>
    <xf numFmtId="2" fontId="0" fillId="26" borderId="8" xfId="0" applyNumberFormat="1" applyFill="1" applyBorder="1" applyAlignment="1">
      <alignment horizontal="center"/>
    </xf>
    <xf numFmtId="0" fontId="0" fillId="23" borderId="8" xfId="0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70" fontId="0" fillId="23" borderId="7" xfId="0" applyNumberFormat="1" applyFill="1" applyBorder="1" applyAlignment="1">
      <alignment horizontal="center"/>
    </xf>
    <xf numFmtId="170" fontId="0" fillId="23" borderId="14" xfId="0" applyNumberFormat="1" applyFill="1" applyBorder="1" applyAlignment="1">
      <alignment horizontal="center"/>
    </xf>
    <xf numFmtId="170" fontId="0" fillId="23" borderId="8" xfId="0" applyNumberForma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12" borderId="0" xfId="0" applyFill="1" applyAlignment="1"/>
    <xf numFmtId="0" fontId="0" fillId="0" borderId="0" xfId="0" applyFill="1" applyAlignment="1"/>
    <xf numFmtId="0" fontId="0" fillId="14" borderId="0" xfId="0" applyFill="1" applyBorder="1" applyAlignment="1">
      <alignment horizontal="center"/>
    </xf>
    <xf numFmtId="2" fontId="0" fillId="14" borderId="0" xfId="0" applyNumberFormat="1" applyFill="1" applyBorder="1" applyAlignment="1">
      <alignment horizontal="center"/>
    </xf>
    <xf numFmtId="0" fontId="0" fillId="0" borderId="16" xfId="0" applyBorder="1"/>
    <xf numFmtId="0" fontId="0" fillId="19" borderId="0" xfId="0" applyFill="1" applyAlignment="1">
      <alignment horizontal="center"/>
    </xf>
    <xf numFmtId="0" fontId="0" fillId="19" borderId="0" xfId="0" applyFill="1" applyBorder="1" applyAlignment="1">
      <alignment horizontal="center"/>
    </xf>
    <xf numFmtId="2" fontId="0" fillId="19" borderId="0" xfId="0" applyNumberFormat="1" applyFill="1" applyBorder="1" applyAlignment="1">
      <alignment horizontal="center"/>
    </xf>
    <xf numFmtId="0" fontId="0" fillId="19" borderId="16" xfId="0" applyFill="1" applyBorder="1" applyAlignment="1">
      <alignment horizontal="center"/>
    </xf>
    <xf numFmtId="2" fontId="0" fillId="19" borderId="16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16" xfId="0" applyFill="1" applyBorder="1" applyAlignment="1">
      <alignment horizontal="center"/>
    </xf>
    <xf numFmtId="2" fontId="0" fillId="0" borderId="16" xfId="0" applyNumberFormat="1" applyFill="1" applyBorder="1" applyAlignment="1">
      <alignment horizontal="center"/>
    </xf>
    <xf numFmtId="0" fontId="11" fillId="0" borderId="6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2" fontId="0" fillId="0" borderId="8" xfId="0" applyNumberForma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2" fontId="0" fillId="0" borderId="17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 wrapText="1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171" fontId="0" fillId="0" borderId="0" xfId="0" applyNumberFormat="1"/>
    <xf numFmtId="0" fontId="0" fillId="2" borderId="0" xfId="0" applyFill="1"/>
    <xf numFmtId="171" fontId="0" fillId="2" borderId="0" xfId="0" applyNumberFormat="1" applyFill="1"/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12" fillId="0" borderId="12" xfId="0" applyFont="1" applyBorder="1" applyAlignment="1">
      <alignment horizontal="center"/>
    </xf>
    <xf numFmtId="0" fontId="0" fillId="23" borderId="0" xfId="0" applyFill="1"/>
    <xf numFmtId="0" fontId="0" fillId="28" borderId="0" xfId="0" applyFill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0" borderId="0" xfId="0" applyFill="1"/>
    <xf numFmtId="170" fontId="0" fillId="2" borderId="0" xfId="0" applyNumberFormat="1" applyFill="1"/>
    <xf numFmtId="170" fontId="0" fillId="0" borderId="0" xfId="0" applyNumberFormat="1" applyFill="1"/>
    <xf numFmtId="170" fontId="0" fillId="0" borderId="0" xfId="0" applyNumberFormat="1"/>
    <xf numFmtId="0" fontId="0" fillId="24" borderId="0" xfId="0" applyFill="1"/>
    <xf numFmtId="170" fontId="0" fillId="23" borderId="0" xfId="0" applyNumberFormat="1" applyFill="1"/>
    <xf numFmtId="0" fontId="0" fillId="30" borderId="0" xfId="0" applyFill="1"/>
    <xf numFmtId="1" fontId="0" fillId="23" borderId="0" xfId="0" applyNumberFormat="1" applyFill="1"/>
    <xf numFmtId="0" fontId="0" fillId="31" borderId="0" xfId="0" applyFill="1" applyAlignment="1">
      <alignment horizontal="center"/>
    </xf>
    <xf numFmtId="0" fontId="0" fillId="0" borderId="0" xfId="0" applyFill="1" applyAlignment="1">
      <alignment horizontal="center"/>
    </xf>
    <xf numFmtId="0" fontId="0" fillId="23" borderId="0" xfId="0" applyFill="1" applyAlignment="1">
      <alignment horizontal="center"/>
    </xf>
    <xf numFmtId="170" fontId="0" fillId="7" borderId="0" xfId="0" applyNumberFormat="1" applyFill="1"/>
    <xf numFmtId="0" fontId="0" fillId="32" borderId="0" xfId="0" applyFill="1"/>
    <xf numFmtId="0" fontId="0" fillId="7" borderId="0" xfId="0" applyFill="1" applyAlignment="1">
      <alignment horizontal="center"/>
    </xf>
    <xf numFmtId="0" fontId="0" fillId="33" borderId="0" xfId="0" applyFill="1"/>
    <xf numFmtId="0" fontId="0" fillId="34" borderId="0" xfId="0" applyFill="1" applyAlignment="1">
      <alignment horizontal="center"/>
    </xf>
    <xf numFmtId="0" fontId="3" fillId="0" borderId="0" xfId="0" applyFont="1"/>
    <xf numFmtId="0" fontId="3" fillId="2" borderId="0" xfId="0" applyFont="1" applyFill="1"/>
    <xf numFmtId="0" fontId="5" fillId="30" borderId="0" xfId="0" applyFont="1" applyFill="1"/>
    <xf numFmtId="0" fontId="5" fillId="16" borderId="0" xfId="0" applyFont="1" applyFill="1"/>
    <xf numFmtId="0" fontId="5" fillId="2" borderId="0" xfId="0" applyFont="1" applyFill="1"/>
    <xf numFmtId="0" fontId="5" fillId="35" borderId="0" xfId="0" applyFont="1" applyFill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1" fontId="0" fillId="0" borderId="0" xfId="0" applyNumberFormat="1" applyFill="1"/>
    <xf numFmtId="170" fontId="0" fillId="0" borderId="0" xfId="0" applyNumberFormat="1" applyAlignment="1">
      <alignment horizontal="center"/>
    </xf>
    <xf numFmtId="170" fontId="0" fillId="23" borderId="0" xfId="0" applyNumberFormat="1" applyFill="1" applyAlignment="1">
      <alignment horizontal="center"/>
    </xf>
    <xf numFmtId="170" fontId="0" fillId="0" borderId="0" xfId="0" applyNumberFormat="1" applyFill="1" applyAlignment="1">
      <alignment horizontal="center"/>
    </xf>
    <xf numFmtId="0" fontId="0" fillId="0" borderId="0" xfId="0" applyAlignment="1">
      <alignment horizontal="left"/>
    </xf>
    <xf numFmtId="0" fontId="0" fillId="0" borderId="0" xfId="0" applyFill="1" applyAlignment="1">
      <alignment horizontal="left"/>
    </xf>
    <xf numFmtId="170" fontId="0" fillId="23" borderId="0" xfId="0" applyNumberFormat="1" applyFill="1" applyAlignment="1">
      <alignment horizontal="left"/>
    </xf>
    <xf numFmtId="166" fontId="0" fillId="23" borderId="0" xfId="0" applyNumberFormat="1" applyFill="1" applyAlignment="1">
      <alignment horizontal="center"/>
    </xf>
    <xf numFmtId="0" fontId="0" fillId="7" borderId="0" xfId="0" applyFill="1" applyAlignment="1">
      <alignment horizontal="left"/>
    </xf>
    <xf numFmtId="170" fontId="0" fillId="7" borderId="0" xfId="0" applyNumberFormat="1" applyFill="1" applyAlignment="1">
      <alignment horizontal="center"/>
    </xf>
    <xf numFmtId="166" fontId="0" fillId="7" borderId="0" xfId="0" applyNumberFormat="1" applyFill="1" applyAlignment="1">
      <alignment horizontal="center"/>
    </xf>
    <xf numFmtId="0" fontId="0" fillId="0" borderId="0" xfId="0" applyFill="1" applyAlignment="1">
      <alignment horizontal="center"/>
    </xf>
    <xf numFmtId="170" fontId="0" fillId="7" borderId="0" xfId="0" applyNumberFormat="1" applyFon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Fill="1" applyAlignment="1">
      <alignment horizontal="center"/>
    </xf>
    <xf numFmtId="0" fontId="0" fillId="0" borderId="0" xfId="0" applyFill="1" applyAlignment="1">
      <alignment horizontal="center"/>
    </xf>
    <xf numFmtId="0" fontId="0" fillId="0" borderId="0" xfId="0" applyAlignment="1"/>
    <xf numFmtId="170" fontId="0" fillId="0" borderId="0" xfId="0" applyNumberFormat="1" applyFont="1" applyFill="1" applyAlignment="1">
      <alignment horizontal="center"/>
    </xf>
    <xf numFmtId="0" fontId="0" fillId="0" borderId="0" xfId="0" applyFill="1" applyAlignment="1">
      <alignment horizontal="center"/>
    </xf>
    <xf numFmtId="0" fontId="0" fillId="0" borderId="0" xfId="0" applyAlignment="1">
      <alignment horizontal="center"/>
    </xf>
    <xf numFmtId="4" fontId="0" fillId="0" borderId="0" xfId="0" applyNumberFormat="1"/>
    <xf numFmtId="172" fontId="0" fillId="0" borderId="0" xfId="0" applyNumberFormat="1"/>
    <xf numFmtId="171" fontId="0" fillId="0" borderId="0" xfId="0" applyNumberFormat="1" applyFill="1"/>
    <xf numFmtId="0" fontId="0" fillId="0" borderId="0" xfId="0" applyAlignment="1">
      <alignment horizontal="center"/>
    </xf>
    <xf numFmtId="0" fontId="0" fillId="0" borderId="0" xfId="0" applyFill="1" applyAlignment="1">
      <alignment horizontal="center"/>
    </xf>
    <xf numFmtId="170" fontId="0" fillId="12" borderId="0" xfId="0" applyNumberFormat="1" applyFill="1"/>
    <xf numFmtId="0" fontId="0" fillId="0" borderId="0" xfId="0" quotePrefix="1"/>
    <xf numFmtId="0" fontId="0" fillId="12" borderId="0" xfId="0" applyFill="1"/>
    <xf numFmtId="173" fontId="0" fillId="2" borderId="0" xfId="0" applyNumberFormat="1" applyFill="1"/>
    <xf numFmtId="173" fontId="0" fillId="0" borderId="0" xfId="0" applyNumberFormat="1"/>
    <xf numFmtId="173" fontId="0" fillId="0" borderId="0" xfId="0" applyNumberFormat="1" applyFill="1"/>
    <xf numFmtId="1" fontId="0" fillId="0" borderId="0" xfId="0" applyNumberFormat="1"/>
    <xf numFmtId="0" fontId="0" fillId="16" borderId="0" xfId="0" applyFill="1" applyAlignment="1">
      <alignment horizontal="center"/>
    </xf>
    <xf numFmtId="0" fontId="0" fillId="22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8" fillId="19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9" fillId="4" borderId="0" xfId="0" applyFont="1" applyFill="1" applyAlignment="1">
      <alignment horizontal="center" vertical="center"/>
    </xf>
    <xf numFmtId="0" fontId="3" fillId="6" borderId="0" xfId="0" applyFont="1" applyFill="1" applyAlignment="1">
      <alignment horizontal="center"/>
    </xf>
    <xf numFmtId="0" fontId="0" fillId="0" borderId="10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 vertical="center"/>
    </xf>
    <xf numFmtId="0" fontId="4" fillId="8" borderId="0" xfId="0" applyFont="1" applyFill="1" applyAlignment="1">
      <alignment horizontal="center" vertical="center"/>
    </xf>
    <xf numFmtId="0" fontId="0" fillId="4" borderId="10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10" fillId="5" borderId="1" xfId="0" applyFont="1" applyFill="1" applyBorder="1" applyAlignment="1">
      <alignment horizontal="center" vertical="center"/>
    </xf>
    <xf numFmtId="0" fontId="10" fillId="5" borderId="2" xfId="0" applyFont="1" applyFill="1" applyBorder="1" applyAlignment="1">
      <alignment horizontal="center" vertical="center"/>
    </xf>
    <xf numFmtId="0" fontId="0" fillId="6" borderId="0" xfId="0" applyFill="1" applyAlignment="1">
      <alignment horizontal="center"/>
    </xf>
    <xf numFmtId="0" fontId="0" fillId="25" borderId="12" xfId="0" applyFill="1" applyBorder="1" applyAlignment="1">
      <alignment horizontal="center" vertical="center"/>
    </xf>
    <xf numFmtId="0" fontId="0" fillId="25" borderId="1" xfId="0" applyFill="1" applyBorder="1" applyAlignment="1">
      <alignment horizontal="center"/>
    </xf>
    <xf numFmtId="0" fontId="0" fillId="25" borderId="2" xfId="0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7" fillId="10" borderId="0" xfId="0" applyFont="1" applyFill="1" applyAlignment="1">
      <alignment horizontal="center" vertical="center"/>
    </xf>
    <xf numFmtId="0" fontId="0" fillId="5" borderId="0" xfId="0" applyFill="1" applyAlignment="1">
      <alignment horizontal="center"/>
    </xf>
    <xf numFmtId="0" fontId="0" fillId="0" borderId="0" xfId="0" applyAlignment="1">
      <alignment horizontal="center" vertical="center"/>
    </xf>
    <xf numFmtId="0" fontId="0" fillId="4" borderId="12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6" fillId="5" borderId="0" xfId="0" applyFont="1" applyFill="1" applyAlignment="1">
      <alignment horizontal="center" vertical="center"/>
    </xf>
    <xf numFmtId="0" fontId="5" fillId="5" borderId="10" xfId="0" applyFont="1" applyFill="1" applyBorder="1" applyAlignment="1">
      <alignment horizontal="center"/>
    </xf>
    <xf numFmtId="0" fontId="5" fillId="5" borderId="9" xfId="0" applyFont="1" applyFill="1" applyBorder="1" applyAlignment="1">
      <alignment horizontal="center"/>
    </xf>
    <xf numFmtId="0" fontId="5" fillId="5" borderId="11" xfId="0" applyFont="1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0" borderId="12" xfId="0" applyBorder="1" applyAlignment="1">
      <alignment horizontal="center" vertical="center" wrapText="1"/>
    </xf>
    <xf numFmtId="0" fontId="0" fillId="11" borderId="0" xfId="0" applyFill="1" applyAlignment="1">
      <alignment horizontal="center"/>
    </xf>
    <xf numFmtId="0" fontId="11" fillId="0" borderId="1" xfId="0" applyFon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0" fontId="11" fillId="0" borderId="11" xfId="0" applyFont="1" applyFill="1" applyBorder="1" applyAlignment="1">
      <alignment horizontal="center"/>
    </xf>
    <xf numFmtId="0" fontId="11" fillId="0" borderId="10" xfId="0" applyFont="1" applyFill="1" applyBorder="1" applyAlignment="1">
      <alignment horizontal="center"/>
    </xf>
    <xf numFmtId="0" fontId="11" fillId="27" borderId="0" xfId="0" applyFont="1" applyFill="1" applyBorder="1" applyAlignment="1">
      <alignment horizontal="center"/>
    </xf>
    <xf numFmtId="0" fontId="11" fillId="16" borderId="0" xfId="0" applyFont="1" applyFill="1" applyBorder="1" applyAlignment="1">
      <alignment horizontal="center"/>
    </xf>
    <xf numFmtId="0" fontId="0" fillId="29" borderId="0" xfId="0" applyFill="1" applyAlignment="1">
      <alignment horizontal="center"/>
    </xf>
    <xf numFmtId="0" fontId="0" fillId="0" borderId="0" xfId="0" applyFill="1" applyAlignment="1">
      <alignment horizontal="center"/>
    </xf>
  </cellXfs>
  <cellStyles count="2">
    <cellStyle name="Normal" xfId="0" builtinId="0"/>
    <cellStyle name="Porcentagem" xfId="1" builtinId="5"/>
  </cellStyles>
  <dxfs count="49"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</dxfs>
  <tableStyles count="0" defaultTableStyle="TableStyleMedium2" defaultPivotStyle="PivotStyleLight16"/>
  <colors>
    <mruColors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movimentação'!$F$201:$H$201</c:f>
              <c:numCache>
                <c:formatCode>General</c:formatCode>
                <c:ptCount val="3"/>
                <c:pt idx="0">
                  <c:v>130.35069649206298</c:v>
                </c:pt>
                <c:pt idx="1">
                  <c:v>97.806137501772398</c:v>
                </c:pt>
                <c:pt idx="2">
                  <c:v>87.057117851411007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64-4063-BAEA-825AF545B8D7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movimentação'!$F$202:$H$202</c:f>
              <c:numCache>
                <c:formatCode>General</c:formatCode>
                <c:ptCount val="3"/>
                <c:pt idx="0">
                  <c:v>38.967063837748903</c:v>
                </c:pt>
                <c:pt idx="1">
                  <c:v>32.883242575645497</c:v>
                </c:pt>
                <c:pt idx="2">
                  <c:v>26.2501858446469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64-4063-BAEA-825AF545B8D7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movimentação'!$F$203:$H$203</c:f>
              <c:numCache>
                <c:formatCode>General</c:formatCode>
                <c:ptCount val="3"/>
                <c:pt idx="0">
                  <c:v>84.658880164905895</c:v>
                </c:pt>
                <c:pt idx="1">
                  <c:v>65.34469003870889</c:v>
                </c:pt>
                <c:pt idx="2">
                  <c:v>56.6536518480289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64-4063-BAEA-825AF545B8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movimentação'!$G$151:$J$151</c:f>
              <c:numCache>
                <c:formatCode>General</c:formatCode>
                <c:ptCount val="4"/>
                <c:pt idx="0">
                  <c:v>59.371705080870399</c:v>
                </c:pt>
                <c:pt idx="1">
                  <c:v>62.464056925181296</c:v>
                </c:pt>
                <c:pt idx="2">
                  <c:v>94.571881540705007</c:v>
                </c:pt>
                <c:pt idx="3">
                  <c:v>185.523271366497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2D-4218-AF11-0BDA7E382E7B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movimentação'!$G$152:$J$152</c:f>
              <c:numCache>
                <c:formatCode>General</c:formatCode>
                <c:ptCount val="4"/>
                <c:pt idx="0">
                  <c:v>17.6279356811371</c:v>
                </c:pt>
                <c:pt idx="1">
                  <c:v>20.2845903699864</c:v>
                </c:pt>
                <c:pt idx="2">
                  <c:v>31.962069871838903</c:v>
                </c:pt>
                <c:pt idx="3">
                  <c:v>55.589569345497196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2D-4218-AF11-0BDA7E382E7B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movimentação'!$G$153:$J$153</c:f>
              <c:numCache>
                <c:formatCode>General</c:formatCode>
                <c:ptCount val="4"/>
                <c:pt idx="0">
                  <c:v>38.499820381003701</c:v>
                </c:pt>
                <c:pt idx="1">
                  <c:v>41.374323647583793</c:v>
                </c:pt>
                <c:pt idx="2">
                  <c:v>63.266975706272099</c:v>
                </c:pt>
                <c:pt idx="3">
                  <c:v>120.55642035599699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2D-4218-AF11-0BDA7E382E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movimentação'!$O$151:$R$151</c:f>
              <c:numCache>
                <c:formatCode>General</c:formatCode>
                <c:ptCount val="4"/>
                <c:pt idx="0">
                  <c:v>52.485095904829599</c:v>
                </c:pt>
                <c:pt idx="1">
                  <c:v>61.829936079056502</c:v>
                </c:pt>
                <c:pt idx="2">
                  <c:v>74.044634441720703</c:v>
                </c:pt>
                <c:pt idx="3">
                  <c:v>86.990669908707886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87-4F94-A8F8-5A5B80BB0EDD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movimentação'!$O$152:$R$152</c:f>
              <c:numCache>
                <c:formatCode>General</c:formatCode>
                <c:ptCount val="4"/>
                <c:pt idx="0">
                  <c:v>13.7007795732438</c:v>
                </c:pt>
                <c:pt idx="1">
                  <c:v>17.036528972079999</c:v>
                </c:pt>
                <c:pt idx="2">
                  <c:v>21.600642462329098</c:v>
                </c:pt>
                <c:pt idx="3">
                  <c:v>27.387837517750601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87-4F94-A8F8-5A5B80BB0EDD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movimentação'!$O$153:$R$153</c:f>
              <c:numCache>
                <c:formatCode>General</c:formatCode>
                <c:ptCount val="4"/>
                <c:pt idx="0">
                  <c:v>33.092937739036699</c:v>
                </c:pt>
                <c:pt idx="1">
                  <c:v>39.433232525568201</c:v>
                </c:pt>
                <c:pt idx="2">
                  <c:v>47.822638452024798</c:v>
                </c:pt>
                <c:pt idx="3">
                  <c:v>57.189253713229299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87-4F94-A8F8-5A5B80BB0E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movimentação'!$W$151:$Z$151</c:f>
              <c:numCache>
                <c:formatCode>General</c:formatCode>
                <c:ptCount val="4"/>
                <c:pt idx="0">
                  <c:v>46.2905867327312</c:v>
                </c:pt>
                <c:pt idx="1">
                  <c:v>56.745509229694498</c:v>
                </c:pt>
                <c:pt idx="2">
                  <c:v>66.568509808847196</c:v>
                </c:pt>
                <c:pt idx="3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87-469D-881A-8CA4B7A21C2A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movimentação'!$W$152:$Z$152</c:f>
              <c:numCache>
                <c:formatCode>General</c:formatCode>
                <c:ptCount val="4"/>
                <c:pt idx="0">
                  <c:v>14.2413835354672</c:v>
                </c:pt>
                <c:pt idx="1">
                  <c:v>17.455781169453999</c:v>
                </c:pt>
                <c:pt idx="2">
                  <c:v>19.519813674525402</c:v>
                </c:pt>
                <c:pt idx="3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87-469D-881A-8CA4B7A21C2A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movimentação'!$W$153:$Z$153</c:f>
              <c:numCache>
                <c:formatCode>General</c:formatCode>
                <c:ptCount val="4"/>
                <c:pt idx="0">
                  <c:v>30.2659851340992</c:v>
                </c:pt>
                <c:pt idx="1">
                  <c:v>37.100645199574302</c:v>
                </c:pt>
                <c:pt idx="2">
                  <c:v>43.044161741686395</c:v>
                </c:pt>
                <c:pt idx="3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87-469D-881A-8CA4B7A21C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movimentação'!$X$201:$Z$201</c:f>
              <c:numCache>
                <c:formatCode>General</c:formatCode>
                <c:ptCount val="3"/>
                <c:pt idx="0">
                  <c:v>216.26909681752801</c:v>
                </c:pt>
                <c:pt idx="1">
                  <c:v>168.76316203079401</c:v>
                </c:pt>
                <c:pt idx="2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A9-4FC5-A521-84DE96DA42B4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movimentação'!$X$202:$Z$202</c:f>
              <c:numCache>
                <c:formatCode>General</c:formatCode>
                <c:ptCount val="3"/>
                <c:pt idx="0">
                  <c:v>71.843546450308494</c:v>
                </c:pt>
                <c:pt idx="1">
                  <c:v>55.2939085406489</c:v>
                </c:pt>
                <c:pt idx="2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A9-4FC5-A521-84DE96DA42B4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movimentação'!$X$203:$Z$203</c:f>
              <c:numCache>
                <c:formatCode>General</c:formatCode>
                <c:ptCount val="3"/>
                <c:pt idx="0">
                  <c:v>144.05632163391797</c:v>
                </c:pt>
                <c:pt idx="1">
                  <c:v>112.02853528572101</c:v>
                </c:pt>
                <c:pt idx="2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A9-4FC5-A521-84DE96DA4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movimentação'!$X$204:$Z$204</c:f>
              <c:numCache>
                <c:formatCode>General</c:formatCode>
                <c:ptCount val="3"/>
                <c:pt idx="0">
                  <c:v>185.523271366497</c:v>
                </c:pt>
                <c:pt idx="1">
                  <c:v>86.990669908707886</c:v>
                </c:pt>
                <c:pt idx="2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07-4621-91D5-C66CE516E98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movimentação'!$X$205:$Z$205</c:f>
              <c:numCache>
                <c:formatCode>General</c:formatCode>
                <c:ptCount val="3"/>
                <c:pt idx="0">
                  <c:v>55.589569345497196</c:v>
                </c:pt>
                <c:pt idx="1">
                  <c:v>27.387837517750601</c:v>
                </c:pt>
                <c:pt idx="2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07-4621-91D5-C66CE516E98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movimentação'!$X$206:$Z$206</c:f>
              <c:numCache>
                <c:formatCode>General</c:formatCode>
                <c:ptCount val="3"/>
                <c:pt idx="0">
                  <c:v>120.55642035599699</c:v>
                </c:pt>
                <c:pt idx="1">
                  <c:v>57.189253713229299</c:v>
                </c:pt>
                <c:pt idx="2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07-4621-91D5-C66CE516E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movimentação'!$C$544:$E$544</c:f>
              <c:numCache>
                <c:formatCode>General</c:formatCode>
                <c:ptCount val="3"/>
                <c:pt idx="0">
                  <c:v>8.8638473614602802</c:v>
                </c:pt>
                <c:pt idx="1">
                  <c:v>5.8683682501063403</c:v>
                </c:pt>
                <c:pt idx="2">
                  <c:v>5.22342707108466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C5-40DA-9882-5ED07516EBCD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movimentação'!$C$545:$E$545</c:f>
              <c:numCache>
                <c:formatCode>General</c:formatCode>
                <c:ptCount val="3"/>
                <c:pt idx="0">
                  <c:v>5.7568038512135997</c:v>
                </c:pt>
                <c:pt idx="1">
                  <c:v>3.92068140232253</c:v>
                </c:pt>
                <c:pt idx="2">
                  <c:v>3.39921911088173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C5-40DA-9882-5ED07516EBCD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movimentação'!$C$546:$E$546</c:f>
              <c:numCache>
                <c:formatCode>General</c:formatCode>
                <c:ptCount val="3"/>
                <c:pt idx="0">
                  <c:v>2.6497603409669201</c:v>
                </c:pt>
                <c:pt idx="1">
                  <c:v>1.97299455453873</c:v>
                </c:pt>
                <c:pt idx="2">
                  <c:v>1.57501115067881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C5-40DA-9882-5ED07516EB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movimentação'!$C$492:$I$492</c:f>
              <c:numCache>
                <c:formatCode>General</c:formatCode>
                <c:ptCount val="7"/>
                <c:pt idx="0">
                  <c:v>8.8638473614602802</c:v>
                </c:pt>
                <c:pt idx="1">
                  <c:v>20.923384674472601</c:v>
                </c:pt>
                <c:pt idx="2">
                  <c:v>20.8644375131604</c:v>
                </c:pt>
                <c:pt idx="3">
                  <c:v>30.854029034159598</c:v>
                </c:pt>
                <c:pt idx="4">
                  <c:v>51.704711829614297</c:v>
                </c:pt>
                <c:pt idx="5">
                  <c:v>66.689612791034193</c:v>
                </c:pt>
                <c:pt idx="6">
                  <c:v>92.130635244267296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31-44F8-A5AE-6CE76F1B240D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movimentação'!$C$493:$I$493</c:f>
              <c:numCache>
                <c:formatCode>General</c:formatCode>
                <c:ptCount val="7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31-44F8-A5AE-6CE76F1B240D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movimentação'!$C$494:$I$494</c:f>
              <c:numCache>
                <c:formatCode>General</c:formatCode>
                <c:ptCount val="7"/>
                <c:pt idx="0">
                  <c:v>2.6497603409669201</c:v>
                </c:pt>
                <c:pt idx="1">
                  <c:v>5.98894515931305</c:v>
                </c:pt>
                <c:pt idx="2">
                  <c:v>8.1358722020862597</c:v>
                </c:pt>
                <c:pt idx="3">
                  <c:v>11.5504143224237</c:v>
                </c:pt>
                <c:pt idx="4">
                  <c:v>16.4774020409793</c:v>
                </c:pt>
                <c:pt idx="5">
                  <c:v>22.8048457528282</c:v>
                </c:pt>
                <c:pt idx="6">
                  <c:v>30.605350787831402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331-44F8-A5AE-6CE76F1B2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movimentação'!$C$495:$I$495</c:f>
              <c:numCache>
                <c:formatCode>General</c:formatCode>
                <c:ptCount val="7"/>
                <c:pt idx="0">
                  <c:v>3.5623023048522202</c:v>
                </c:pt>
                <c:pt idx="1">
                  <c:v>5.9340854078922201</c:v>
                </c:pt>
                <c:pt idx="2">
                  <c:v>12.8072842144971</c:v>
                </c:pt>
                <c:pt idx="3">
                  <c:v>18.441516900437399</c:v>
                </c:pt>
                <c:pt idx="4">
                  <c:v>25.7223030830685</c:v>
                </c:pt>
                <c:pt idx="5">
                  <c:v>45.0840581930537</c:v>
                </c:pt>
                <c:pt idx="6">
                  <c:v>77.734250702562406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6F-4C78-8BB8-8CABADAEF85E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movimentação'!$C$496:$I$496</c:f>
              <c:numCache>
                <c:formatCode>General</c:formatCode>
                <c:ptCount val="7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6F-4C78-8BB8-8CABADAEF85E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movimentação'!$C$497:$I$497</c:f>
              <c:numCache>
                <c:formatCode>General</c:formatCode>
                <c:ptCount val="7"/>
                <c:pt idx="0">
                  <c:v>1.05767614086822</c:v>
                </c:pt>
                <c:pt idx="1">
                  <c:v>1.9270360851487101</c:v>
                </c:pt>
                <c:pt idx="2">
                  <c:v>4.0746930444445804</c:v>
                </c:pt>
                <c:pt idx="3">
                  <c:v>6.2326036250085997</c:v>
                </c:pt>
                <c:pt idx="4">
                  <c:v>8.9145082951736594</c:v>
                </c:pt>
                <c:pt idx="5">
                  <c:v>14.312573819946101</c:v>
                </c:pt>
                <c:pt idx="6">
                  <c:v>23.2920295557633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6F-4C78-8BB8-8CABADAEF8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movimentação'!$J$492:$P$492</c:f>
              <c:numCache>
                <c:formatCode>General</c:formatCode>
                <c:ptCount val="7"/>
                <c:pt idx="0">
                  <c:v>5.8683682501063403</c:v>
                </c:pt>
                <c:pt idx="1">
                  <c:v>11.241701785404199</c:v>
                </c:pt>
                <c:pt idx="2">
                  <c:v>17.720962769903299</c:v>
                </c:pt>
                <c:pt idx="3">
                  <c:v>23.086287385681</c:v>
                </c:pt>
                <c:pt idx="4">
                  <c:v>43.509423159907499</c:v>
                </c:pt>
                <c:pt idx="5">
                  <c:v>60.092420398414802</c:v>
                </c:pt>
                <c:pt idx="6">
                  <c:v>72.399396511210895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8A-42A2-9D7A-50EED7890281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movimentação'!$J$493:$P$493</c:f>
              <c:numCache>
                <c:formatCode>General</c:formatCode>
                <c:ptCount val="7"/>
                <c:pt idx="0">
                  <c:v>3.92068140232253</c:v>
                </c:pt>
                <c:pt idx="1">
                  <c:v>7.5297136051208602</c:v>
                </c:pt>
                <c:pt idx="2">
                  <c:v>12.048819899371299</c:v>
                </c:pt>
                <c:pt idx="3">
                  <c:v>15.7193701033223</c:v>
                </c:pt>
                <c:pt idx="4">
                  <c:v>29.427861059863201</c:v>
                </c:pt>
                <c:pt idx="5">
                  <c:v>39.445646253864602</c:v>
                </c:pt>
                <c:pt idx="6">
                  <c:v>48.060241637574599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38A-42A2-9D7A-50EED7890281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movimentação'!$J$494:$P$494</c:f>
              <c:numCache>
                <c:formatCode>General</c:formatCode>
                <c:ptCount val="7"/>
                <c:pt idx="0">
                  <c:v>1.97299455453873</c:v>
                </c:pt>
                <c:pt idx="1">
                  <c:v>3.8177254248374402</c:v>
                </c:pt>
                <c:pt idx="2">
                  <c:v>6.3766770288394401</c:v>
                </c:pt>
                <c:pt idx="3">
                  <c:v>8.3524528209636397</c:v>
                </c:pt>
                <c:pt idx="4">
                  <c:v>15.3462989598188</c:v>
                </c:pt>
                <c:pt idx="5">
                  <c:v>18.798872109314502</c:v>
                </c:pt>
                <c:pt idx="6">
                  <c:v>23.721086763938299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38A-42A2-9D7A-50EED78902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movimentação'!$Q$492:$W$492</c:f>
              <c:numCache>
                <c:formatCode>General</c:formatCode>
                <c:ptCount val="7"/>
                <c:pt idx="0">
                  <c:v>5.22342707108466</c:v>
                </c:pt>
                <c:pt idx="1">
                  <c:v>9.5584642918402203</c:v>
                </c:pt>
                <c:pt idx="2">
                  <c:v>15.5810431204749</c:v>
                </c:pt>
                <c:pt idx="3">
                  <c:v>26.108235047151901</c:v>
                </c:pt>
                <c:pt idx="4">
                  <c:v>29.921139502124198</c:v>
                </c:pt>
                <c:pt idx="5">
                  <c:v>48.239278908548002</c:v>
                </c:pt>
                <c:pt idx="6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77-482A-8006-ECB252066C15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movimentação'!$Q$493:$W$493</c:f>
              <c:numCache>
                <c:formatCode>General</c:formatCode>
                <c:ptCount val="7"/>
                <c:pt idx="0">
                  <c:v>3.39921911088173</c:v>
                </c:pt>
                <c:pt idx="1">
                  <c:v>6.3367128872057599</c:v>
                </c:pt>
                <c:pt idx="2">
                  <c:v>10.6095366655759</c:v>
                </c:pt>
                <c:pt idx="3">
                  <c:v>17.0416673433966</c:v>
                </c:pt>
                <c:pt idx="4">
                  <c:v>20.3554916213224</c:v>
                </c:pt>
                <c:pt idx="5">
                  <c:v>31.748401915061599</c:v>
                </c:pt>
                <c:pt idx="6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77-482A-8006-ECB252066C15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movimentação'!$Q$494:$W$494</c:f>
              <c:numCache>
                <c:formatCode>General</c:formatCode>
                <c:ptCount val="7"/>
                <c:pt idx="0">
                  <c:v>1.57501115067881</c:v>
                </c:pt>
                <c:pt idx="1">
                  <c:v>3.1149614825713101</c:v>
                </c:pt>
                <c:pt idx="2">
                  <c:v>5.6380302106768099</c:v>
                </c:pt>
                <c:pt idx="3">
                  <c:v>7.9750996396413001</c:v>
                </c:pt>
                <c:pt idx="4">
                  <c:v>10.7898437405208</c:v>
                </c:pt>
                <c:pt idx="5">
                  <c:v>15.2575249215752</c:v>
                </c:pt>
                <c:pt idx="6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577-482A-8006-ECB252066C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movimentação'!$L$201:$N$201</c:f>
              <c:numCache>
                <c:formatCode>General</c:formatCode>
                <c:ptCount val="3"/>
                <c:pt idx="0">
                  <c:v>209.23384674472601</c:v>
                </c:pt>
                <c:pt idx="1">
                  <c:v>111.303978073309</c:v>
                </c:pt>
                <c:pt idx="2">
                  <c:v>92.800624192623502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292-4159-8E5C-C024AEDFE27B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movimentação'!$L$202:$N$202</c:f>
              <c:numCache>
                <c:formatCode>General</c:formatCode>
                <c:ptCount val="3"/>
                <c:pt idx="0">
                  <c:v>59.889451593130502</c:v>
                </c:pt>
                <c:pt idx="1">
                  <c:v>37.799261632053906</c:v>
                </c:pt>
                <c:pt idx="2">
                  <c:v>30.242344490983598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292-4159-8E5C-C024AEDFE27B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movimentação'!$L$203:$N$203</c:f>
              <c:numCache>
                <c:formatCode>General</c:formatCode>
                <c:ptCount val="3"/>
                <c:pt idx="0">
                  <c:v>134.561649168928</c:v>
                </c:pt>
                <c:pt idx="1">
                  <c:v>74.551619852681796</c:v>
                </c:pt>
                <c:pt idx="2">
                  <c:v>61.5214843418035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292-4159-8E5C-C024AEDFE2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movimentação'!$J$495:$P$495</c:f>
              <c:numCache>
                <c:formatCode>General</c:formatCode>
                <c:ptCount val="7"/>
                <c:pt idx="0" formatCode="0.000000">
                  <c:v>3.14910575428978</c:v>
                </c:pt>
                <c:pt idx="1">
                  <c:v>5.8738439275103698</c:v>
                </c:pt>
                <c:pt idx="2">
                  <c:v>10.730897330996999</c:v>
                </c:pt>
                <c:pt idx="3">
                  <c:v>14.4387037161355</c:v>
                </c:pt>
                <c:pt idx="4">
                  <c:v>21.183196738035999</c:v>
                </c:pt>
                <c:pt idx="5">
                  <c:v>28.585456120681801</c:v>
                </c:pt>
                <c:pt idx="6" formatCode="0.000000">
                  <c:v>36.536081361657303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5-4611-9143-92B2E7079543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movimentação'!$J$496:$P$496</c:f>
              <c:numCache>
                <c:formatCode>General</c:formatCode>
                <c:ptCount val="7"/>
                <c:pt idx="0" formatCode="0.000000">
                  <c:v>1.9855762643421999</c:v>
                </c:pt>
                <c:pt idx="1">
                  <c:v>3.74615708992898</c:v>
                </c:pt>
                <c:pt idx="2">
                  <c:v>6.74319140011323</c:v>
                </c:pt>
                <c:pt idx="3">
                  <c:v>9.3254144981448501</c:v>
                </c:pt>
                <c:pt idx="4">
                  <c:v>13.9079766367716</c:v>
                </c:pt>
                <c:pt idx="5">
                  <c:v>18.620056432557899</c:v>
                </c:pt>
                <c:pt idx="6" formatCode="0.000000">
                  <c:v>24.019486559556299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5-4611-9143-92B2E7079543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movimentação'!$J$497:$P$497</c:f>
              <c:numCache>
                <c:formatCode>General</c:formatCode>
                <c:ptCount val="7"/>
                <c:pt idx="0" formatCode="0.000000">
                  <c:v>0.82204677439463003</c:v>
                </c:pt>
                <c:pt idx="1">
                  <c:v>1.6184702523476</c:v>
                </c:pt>
                <c:pt idx="2">
                  <c:v>2.7554854692294701</c:v>
                </c:pt>
                <c:pt idx="3">
                  <c:v>4.2121252801541802</c:v>
                </c:pt>
                <c:pt idx="4">
                  <c:v>6.6327565355073697</c:v>
                </c:pt>
                <c:pt idx="5">
                  <c:v>8.6546567444340408</c:v>
                </c:pt>
                <c:pt idx="6" formatCode="0.000000">
                  <c:v>11.502891757455201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F5-4611-9143-92B2E70795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movimentação'!$Q$495:$W$495</c:f>
              <c:numCache>
                <c:formatCode>General</c:formatCode>
                <c:ptCount val="7"/>
                <c:pt idx="0" formatCode="0.0000000">
                  <c:v>2.7774352039638699</c:v>
                </c:pt>
                <c:pt idx="1">
                  <c:v>5.3908233768209701</c:v>
                </c:pt>
                <c:pt idx="2">
                  <c:v>10.7481396009112</c:v>
                </c:pt>
                <c:pt idx="3">
                  <c:v>12.9808594127252</c:v>
                </c:pt>
                <c:pt idx="4">
                  <c:v>18.725458777694499</c:v>
                </c:pt>
                <c:pt idx="5">
                  <c:v>26.914629698949899</c:v>
                </c:pt>
                <c:pt idx="6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43-437D-9AD2-28770824CC7C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movimentação'!$Q$496:$W$496</c:f>
              <c:numCache>
                <c:formatCode>General</c:formatCode>
                <c:ptCount val="7"/>
                <c:pt idx="0" formatCode="0.0000000">
                  <c:v>1.8159591080459501</c:v>
                </c:pt>
                <c:pt idx="1">
                  <c:v>3.5245612939595499</c:v>
                </c:pt>
                <c:pt idx="2">
                  <c:v>6.8820493839588703</c:v>
                </c:pt>
                <c:pt idx="3">
                  <c:v>8.39361153962885</c:v>
                </c:pt>
                <c:pt idx="4">
                  <c:v>12.0891985310032</c:v>
                </c:pt>
                <c:pt idx="5">
                  <c:v>17.482056992088001</c:v>
                </c:pt>
                <c:pt idx="6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43-437D-9AD2-28770824CC7C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movimentação'!$Q$497:$W$497</c:f>
              <c:numCache>
                <c:formatCode>General</c:formatCode>
                <c:ptCount val="7"/>
                <c:pt idx="0" formatCode="0.0000000">
                  <c:v>0.85448301212803301</c:v>
                </c:pt>
                <c:pt idx="1">
                  <c:v>1.6582992110981301</c:v>
                </c:pt>
                <c:pt idx="2">
                  <c:v>3.01595916700649</c:v>
                </c:pt>
                <c:pt idx="3">
                  <c:v>3.8063636665324498</c:v>
                </c:pt>
                <c:pt idx="4">
                  <c:v>5.4529382843119398</c:v>
                </c:pt>
                <c:pt idx="5">
                  <c:v>8.04948428522607</c:v>
                </c:pt>
                <c:pt idx="6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943-437D-9AD2-28770824CC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movimentação'!$F$544:$H$544</c:f>
              <c:numCache>
                <c:formatCode>General</c:formatCode>
                <c:ptCount val="3"/>
                <c:pt idx="0">
                  <c:v>20.923384674472601</c:v>
                </c:pt>
                <c:pt idx="1">
                  <c:v>11.241701785404199</c:v>
                </c:pt>
                <c:pt idx="2">
                  <c:v>9.5584642918402203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51-4F72-AA2D-86319987FC9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movimentação'!$F$545:$H$545</c:f>
              <c:numCache>
                <c:formatCode>General</c:formatCode>
                <c:ptCount val="3"/>
                <c:pt idx="0">
                  <c:v>13.456164916892799</c:v>
                </c:pt>
                <c:pt idx="1">
                  <c:v>7.5297136051208602</c:v>
                </c:pt>
                <c:pt idx="2">
                  <c:v>6.3367128872057599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751-4F72-AA2D-86319987FC9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movimentação'!$F$546:$H$546</c:f>
              <c:numCache>
                <c:formatCode>General</c:formatCode>
                <c:ptCount val="3"/>
                <c:pt idx="0">
                  <c:v>5.98894515931305</c:v>
                </c:pt>
                <c:pt idx="1">
                  <c:v>3.8177254248374402</c:v>
                </c:pt>
                <c:pt idx="2">
                  <c:v>3.1149614825713101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751-4F72-AA2D-86319987FC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movimentação'!$I$544:$K$544</c:f>
              <c:numCache>
                <c:formatCode>General</c:formatCode>
                <c:ptCount val="3"/>
                <c:pt idx="0">
                  <c:v>20.8644375131604</c:v>
                </c:pt>
                <c:pt idx="1">
                  <c:v>17.720962769903299</c:v>
                </c:pt>
                <c:pt idx="2">
                  <c:v>15.5810431204749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6C-4339-A874-00357110268C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movimentação'!$I$545:$K$545</c:f>
              <c:numCache>
                <c:formatCode>General</c:formatCode>
                <c:ptCount val="3"/>
                <c:pt idx="0">
                  <c:v>14.500154857623301</c:v>
                </c:pt>
                <c:pt idx="1">
                  <c:v>12.048819899371299</c:v>
                </c:pt>
                <c:pt idx="2">
                  <c:v>10.6095366655759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6C-4339-A874-00357110268C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movimentação'!$I$546:$K$546</c:f>
              <c:numCache>
                <c:formatCode>General</c:formatCode>
                <c:ptCount val="3"/>
                <c:pt idx="0">
                  <c:v>8.1358722020862597</c:v>
                </c:pt>
                <c:pt idx="1">
                  <c:v>6.3766770288394401</c:v>
                </c:pt>
                <c:pt idx="2">
                  <c:v>5.6380302106768099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76C-4339-A874-0035711026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movimentação'!$L$544:$N$544</c:f>
              <c:numCache>
                <c:formatCode>General</c:formatCode>
                <c:ptCount val="3"/>
                <c:pt idx="0">
                  <c:v>30.854029034159598</c:v>
                </c:pt>
                <c:pt idx="1">
                  <c:v>23.086287385681</c:v>
                </c:pt>
                <c:pt idx="2">
                  <c:v>26.108235047151901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3D-429A-A08F-D93900DF575F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movimentação'!$L$545:$N$545</c:f>
              <c:numCache>
                <c:formatCode>General</c:formatCode>
                <c:ptCount val="3"/>
                <c:pt idx="0">
                  <c:v>21.2022216782916</c:v>
                </c:pt>
                <c:pt idx="1">
                  <c:v>15.7193701033223</c:v>
                </c:pt>
                <c:pt idx="2">
                  <c:v>17.0416673433966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13D-429A-A08F-D93900DF575F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movimentação'!$L$546:$N$546</c:f>
              <c:numCache>
                <c:formatCode>General</c:formatCode>
                <c:ptCount val="3"/>
                <c:pt idx="0">
                  <c:v>11.5504143224237</c:v>
                </c:pt>
                <c:pt idx="1">
                  <c:v>8.3524528209636397</c:v>
                </c:pt>
                <c:pt idx="2">
                  <c:v>7.9750996396413001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13D-429A-A08F-D93900DF57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movimentação'!$O$544:$Q$544</c:f>
              <c:numCache>
                <c:formatCode>General</c:formatCode>
                <c:ptCount val="3"/>
                <c:pt idx="0">
                  <c:v>51.704711829614297</c:v>
                </c:pt>
                <c:pt idx="1">
                  <c:v>43.509423159907499</c:v>
                </c:pt>
                <c:pt idx="2">
                  <c:v>29.921139502124198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90-4E89-BABC-5F286632722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movimentação'!$O$545:$Q$545</c:f>
              <c:numCache>
                <c:formatCode>General</c:formatCode>
                <c:ptCount val="3"/>
                <c:pt idx="0">
                  <c:v>34.091056935296898</c:v>
                </c:pt>
                <c:pt idx="1">
                  <c:v>29.427861059863201</c:v>
                </c:pt>
                <c:pt idx="2">
                  <c:v>20.3554916213224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90-4E89-BABC-5F286632722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movimentação'!$O$546:$Q$546</c:f>
              <c:numCache>
                <c:formatCode>General</c:formatCode>
                <c:ptCount val="3"/>
                <c:pt idx="0">
                  <c:v>16.4774020409793</c:v>
                </c:pt>
                <c:pt idx="1">
                  <c:v>15.3462989598188</c:v>
                </c:pt>
                <c:pt idx="2">
                  <c:v>10.7898437405208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90-4E89-BABC-5F28663272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movimentação'!$R$544:$T$544</c:f>
              <c:numCache>
                <c:formatCode>General</c:formatCode>
                <c:ptCount val="3"/>
                <c:pt idx="0">
                  <c:v>66.689612791034193</c:v>
                </c:pt>
                <c:pt idx="1">
                  <c:v>60.092420398414802</c:v>
                </c:pt>
                <c:pt idx="2">
                  <c:v>48.239278908548002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3C-48AD-B088-AAAC54629B1E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movimentação'!$R$545:$T$545</c:f>
              <c:numCache>
                <c:formatCode>General</c:formatCode>
                <c:ptCount val="3"/>
                <c:pt idx="0">
                  <c:v>44.747229271931197</c:v>
                </c:pt>
                <c:pt idx="1">
                  <c:v>39.445646253864602</c:v>
                </c:pt>
                <c:pt idx="2">
                  <c:v>31.748401915061599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3C-48AD-B088-AAAC54629B1E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movimentação'!$R$546:$T$546</c:f>
              <c:numCache>
                <c:formatCode>General</c:formatCode>
                <c:ptCount val="3"/>
                <c:pt idx="0">
                  <c:v>22.8048457528282</c:v>
                </c:pt>
                <c:pt idx="1">
                  <c:v>18.798872109314502</c:v>
                </c:pt>
                <c:pt idx="2">
                  <c:v>15.2575249215752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3C-48AD-B088-AAAC54629B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movimentação'!$U$544:$W$544</c:f>
              <c:numCache>
                <c:formatCode>General</c:formatCode>
                <c:ptCount val="3"/>
                <c:pt idx="0">
                  <c:v>92.130635244267296</c:v>
                </c:pt>
                <c:pt idx="1">
                  <c:v>72.399396511210895</c:v>
                </c:pt>
                <c:pt idx="2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21-4993-92A7-8A4CFE95D8F7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movimentação'!$U$545:$W$545</c:f>
              <c:numCache>
                <c:formatCode>General</c:formatCode>
                <c:ptCount val="3"/>
                <c:pt idx="0">
                  <c:v>61.367993016049297</c:v>
                </c:pt>
                <c:pt idx="1">
                  <c:v>48.060241637574599</c:v>
                </c:pt>
                <c:pt idx="2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21-4993-92A7-8A4CFE95D8F7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movimentação'!$U$546:$W$546</c:f>
              <c:numCache>
                <c:formatCode>General</c:formatCode>
                <c:ptCount val="3"/>
                <c:pt idx="0">
                  <c:v>30.605350787831402</c:v>
                </c:pt>
                <c:pt idx="1">
                  <c:v>23.721086763938299</c:v>
                </c:pt>
                <c:pt idx="2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21-4993-92A7-8A4CFE95D8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movimentação'!$C$547:$E$547</c:f>
              <c:numCache>
                <c:formatCode>0.000000</c:formatCode>
                <c:ptCount val="3"/>
                <c:pt idx="0" formatCode="General">
                  <c:v>3.5623023048522202</c:v>
                </c:pt>
                <c:pt idx="1">
                  <c:v>3.14910575428978</c:v>
                </c:pt>
                <c:pt idx="2" formatCode="0.0000000">
                  <c:v>2.7774352039638699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29-4FD2-95A7-DC21CDF3EE7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movimentação'!$C$548:$E$548</c:f>
              <c:numCache>
                <c:formatCode>0.000000</c:formatCode>
                <c:ptCount val="3"/>
                <c:pt idx="0" formatCode="General">
                  <c:v>2.3099892228602199</c:v>
                </c:pt>
                <c:pt idx="1">
                  <c:v>1.9855762643421999</c:v>
                </c:pt>
                <c:pt idx="2" formatCode="0.0000000">
                  <c:v>1.8159591080459501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29-4FD2-95A7-DC21CDF3EE7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movimentação'!$C$549:$E$549</c:f>
              <c:numCache>
                <c:formatCode>0.000000</c:formatCode>
                <c:ptCount val="3"/>
                <c:pt idx="0" formatCode="General">
                  <c:v>1.05767614086822</c:v>
                </c:pt>
                <c:pt idx="1">
                  <c:v>0.82204677439463003</c:v>
                </c:pt>
                <c:pt idx="2" formatCode="0.0000000">
                  <c:v>0.85448301212803301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29-4FD2-95A7-DC21CDF3EE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movimentação'!$F$547:$H$547</c:f>
              <c:numCache>
                <c:formatCode>General</c:formatCode>
                <c:ptCount val="3"/>
                <c:pt idx="0">
                  <c:v>5.9340854078922201</c:v>
                </c:pt>
                <c:pt idx="1">
                  <c:v>5.8738439275103698</c:v>
                </c:pt>
                <c:pt idx="2">
                  <c:v>5.3908233768209701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64-4D0C-9796-95DEAC3677E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movimentação'!$F$548:$H$548</c:f>
              <c:numCache>
                <c:formatCode>General</c:formatCode>
                <c:ptCount val="3"/>
                <c:pt idx="0">
                  <c:v>3.9305607465204599</c:v>
                </c:pt>
                <c:pt idx="1">
                  <c:v>3.74615708992898</c:v>
                </c:pt>
                <c:pt idx="2">
                  <c:v>3.5245612939595499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64-4D0C-9796-95DEAC3677E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movimentação'!$F$549:$H$549</c:f>
              <c:numCache>
                <c:formatCode>General</c:formatCode>
                <c:ptCount val="3"/>
                <c:pt idx="0">
                  <c:v>1.9270360851487101</c:v>
                </c:pt>
                <c:pt idx="1">
                  <c:v>1.6184702523476</c:v>
                </c:pt>
                <c:pt idx="2">
                  <c:v>1.6582992110981301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64-4D0C-9796-95DEAC3677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movimentação'!$R$201:$T$201</c:f>
              <c:numCache>
                <c:formatCode>General</c:formatCode>
                <c:ptCount val="3"/>
                <c:pt idx="0">
                  <c:v>156.61943672162201</c:v>
                </c:pt>
                <c:pt idx="1">
                  <c:v>118.39121736246599</c:v>
                </c:pt>
                <c:pt idx="2">
                  <c:v>133.88838485718901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E6-40BF-AF1A-6AB9D724909F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movimentação'!$R$202:$T$202</c:f>
              <c:numCache>
                <c:formatCode>General</c:formatCode>
                <c:ptCount val="3"/>
                <c:pt idx="0">
                  <c:v>58.631544783876997</c:v>
                </c:pt>
                <c:pt idx="1">
                  <c:v>42.833091389557097</c:v>
                </c:pt>
                <c:pt idx="2">
                  <c:v>40.897946869955298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E6-40BF-AF1A-6AB9D724909F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movimentação'!$R$203:$T$203</c:f>
              <c:numCache>
                <c:formatCode>General</c:formatCode>
                <c:ptCount val="3"/>
                <c:pt idx="0">
                  <c:v>107.625490752749</c:v>
                </c:pt>
                <c:pt idx="1">
                  <c:v>80.612154376011887</c:v>
                </c:pt>
                <c:pt idx="2">
                  <c:v>87.393165863572506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CE6-40BF-AF1A-6AB9D72490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movimentação'!$I$547:$K$547</c:f>
              <c:numCache>
                <c:formatCode>General</c:formatCode>
                <c:ptCount val="3"/>
                <c:pt idx="0">
                  <c:v>12.8072842144971</c:v>
                </c:pt>
                <c:pt idx="1">
                  <c:v>10.730897330996999</c:v>
                </c:pt>
                <c:pt idx="2">
                  <c:v>10.7481396009112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6D-4A69-934A-71540A01B8B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movimentação'!$I$548:$K$548</c:f>
              <c:numCache>
                <c:formatCode>General</c:formatCode>
                <c:ptCount val="3"/>
                <c:pt idx="0">
                  <c:v>8.4409886294708798</c:v>
                </c:pt>
                <c:pt idx="1">
                  <c:v>6.74319140011323</c:v>
                </c:pt>
                <c:pt idx="2">
                  <c:v>6.8820493839588703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6D-4A69-934A-71540A01B8B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movimentação'!$I$549:$K$549</c:f>
              <c:numCache>
                <c:formatCode>General</c:formatCode>
                <c:ptCount val="3"/>
                <c:pt idx="0">
                  <c:v>4.0746930444445804</c:v>
                </c:pt>
                <c:pt idx="1">
                  <c:v>2.7554854692294701</c:v>
                </c:pt>
                <c:pt idx="2">
                  <c:v>3.01595916700649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66D-4A69-934A-71540A01B8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movimentação'!$L$547:$N$547</c:f>
              <c:numCache>
                <c:formatCode>General</c:formatCode>
                <c:ptCount val="3"/>
                <c:pt idx="0">
                  <c:v>18.441516900437399</c:v>
                </c:pt>
                <c:pt idx="1">
                  <c:v>14.4387037161355</c:v>
                </c:pt>
                <c:pt idx="2">
                  <c:v>12.9808594127252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79-4C18-B6DD-38FAA0178B1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movimentação'!$L$548:$N$548</c:f>
              <c:numCache>
                <c:formatCode>General</c:formatCode>
                <c:ptCount val="3"/>
                <c:pt idx="0">
                  <c:v>12.337060262723</c:v>
                </c:pt>
                <c:pt idx="1">
                  <c:v>9.3254144981448501</c:v>
                </c:pt>
                <c:pt idx="2">
                  <c:v>8.39361153962885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79-4C18-B6DD-38FAA0178B1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movimentação'!$L$549:$N$549</c:f>
              <c:numCache>
                <c:formatCode>General</c:formatCode>
                <c:ptCount val="3"/>
                <c:pt idx="0">
                  <c:v>6.2326036250085997</c:v>
                </c:pt>
                <c:pt idx="1">
                  <c:v>4.2121252801541802</c:v>
                </c:pt>
                <c:pt idx="2">
                  <c:v>3.8063636665324498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79-4C18-B6DD-38FAA0178B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movimentação'!$O$547:$Q$547</c:f>
              <c:numCache>
                <c:formatCode>General</c:formatCode>
                <c:ptCount val="3"/>
                <c:pt idx="0">
                  <c:v>25.7223030830685</c:v>
                </c:pt>
                <c:pt idx="1">
                  <c:v>21.183196738035999</c:v>
                </c:pt>
                <c:pt idx="2">
                  <c:v>18.725458777694499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C8-40A8-9586-B2699DDB403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movimentação'!$O$548:$Q$548</c:f>
              <c:numCache>
                <c:formatCode>General</c:formatCode>
                <c:ptCount val="3"/>
                <c:pt idx="0">
                  <c:v>17.3184056891211</c:v>
                </c:pt>
                <c:pt idx="1">
                  <c:v>13.9079766367716</c:v>
                </c:pt>
                <c:pt idx="2">
                  <c:v>12.0891985310032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C8-40A8-9586-B2699DDB403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movimentação'!$O$549:$Q$549</c:f>
              <c:numCache>
                <c:formatCode>General</c:formatCode>
                <c:ptCount val="3"/>
                <c:pt idx="0">
                  <c:v>8.9145082951736594</c:v>
                </c:pt>
                <c:pt idx="1">
                  <c:v>6.6327565355073697</c:v>
                </c:pt>
                <c:pt idx="2">
                  <c:v>5.4529382843119398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C8-40A8-9586-B2699DDB40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movimentação'!$R$547:$T$547</c:f>
              <c:numCache>
                <c:formatCode>General</c:formatCode>
                <c:ptCount val="3"/>
                <c:pt idx="0">
                  <c:v>45.0840581930537</c:v>
                </c:pt>
                <c:pt idx="1">
                  <c:v>28.585456120681801</c:v>
                </c:pt>
                <c:pt idx="2">
                  <c:v>26.914629698949899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46-4599-9AB8-02244D78B13E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movimentação'!$R$548:$T$548</c:f>
              <c:numCache>
                <c:formatCode>General</c:formatCode>
                <c:ptCount val="3"/>
                <c:pt idx="0">
                  <c:v>29.698316006499901</c:v>
                </c:pt>
                <c:pt idx="1">
                  <c:v>18.620056432557899</c:v>
                </c:pt>
                <c:pt idx="2">
                  <c:v>17.482056992088001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46-4599-9AB8-02244D78B13E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movimentação'!$R$549:$T$549</c:f>
              <c:numCache>
                <c:formatCode>General</c:formatCode>
                <c:ptCount val="3"/>
                <c:pt idx="0">
                  <c:v>14.312573819946101</c:v>
                </c:pt>
                <c:pt idx="1">
                  <c:v>8.6546567444340408</c:v>
                </c:pt>
                <c:pt idx="2">
                  <c:v>8.04948428522607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46-4599-9AB8-02244D78B1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movimentação'!$U$547:$W$547</c:f>
              <c:numCache>
                <c:formatCode>0.000000</c:formatCode>
                <c:ptCount val="3"/>
                <c:pt idx="0" formatCode="General">
                  <c:v>77.734250702562406</c:v>
                </c:pt>
                <c:pt idx="1">
                  <c:v>36.536081361657303</c:v>
                </c:pt>
                <c:pt idx="2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93-476A-9A2F-8F9ADF943F5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movimentação'!$U$548:$W$548</c:f>
              <c:numCache>
                <c:formatCode>0.000000</c:formatCode>
                <c:ptCount val="3"/>
                <c:pt idx="0" formatCode="General">
                  <c:v>50.513140129162799</c:v>
                </c:pt>
                <c:pt idx="1">
                  <c:v>24.019486559556299</c:v>
                </c:pt>
                <c:pt idx="2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93-476A-9A2F-8F9ADF943F5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movimentação'!$U$549:$W$549</c:f>
              <c:numCache>
                <c:formatCode>0.000000</c:formatCode>
                <c:ptCount val="3"/>
                <c:pt idx="0" formatCode="General">
                  <c:v>23.2920295557633</c:v>
                </c:pt>
                <c:pt idx="1">
                  <c:v>11.502891757455201</c:v>
                </c:pt>
                <c:pt idx="2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93-476A-9A2F-8F9ADF943F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Mean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objetos'!$C$36:$G$36</c:f>
              <c:numCache>
                <c:formatCode>General</c:formatCode>
                <c:ptCount val="5"/>
                <c:pt idx="0">
                  <c:v>7.2701382617229499E-2</c:v>
                </c:pt>
                <c:pt idx="1">
                  <c:v>6.2328137388714601E-2</c:v>
                </c:pt>
                <c:pt idx="2">
                  <c:v>4.8984158268734701E-2</c:v>
                </c:pt>
                <c:pt idx="3">
                  <c:v>5.84740195583872E-2</c:v>
                </c:pt>
                <c:pt idx="4">
                  <c:v>4.4805276633537901E-2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0C-4577-A3EF-16314527DAE4}"/>
            </c:ext>
          </c:extLst>
        </c:ser>
        <c:ser>
          <c:idx val="1"/>
          <c:order val="1"/>
          <c:tx>
            <c:strRef>
              <c:f>'Discussão de objetos'!$B$37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objetos'!$C$37:$G$37</c:f>
              <c:numCache>
                <c:formatCode>General</c:formatCode>
                <c:ptCount val="5"/>
                <c:pt idx="0">
                  <c:v>4.6346750916775301E-2</c:v>
                </c:pt>
                <c:pt idx="1">
                  <c:v>4.0538649722435503E-2</c:v>
                </c:pt>
                <c:pt idx="2">
                  <c:v>3.2689945579714198E-2</c:v>
                </c:pt>
                <c:pt idx="3">
                  <c:v>3.6724054930147403E-2</c:v>
                </c:pt>
                <c:pt idx="4">
                  <c:v>2.8917795412408701E-2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0C-4577-A3EF-16314527DAE4}"/>
            </c:ext>
          </c:extLst>
        </c:ser>
        <c:ser>
          <c:idx val="2"/>
          <c:order val="2"/>
          <c:tx>
            <c:strRef>
              <c:f>'Discussão de objetos'!$B$38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objetos'!$C$38:$G$38</c:f>
              <c:numCache>
                <c:formatCode>General</c:formatCode>
                <c:ptCount val="5"/>
                <c:pt idx="0">
                  <c:v>1.9992119216321099E-2</c:v>
                </c:pt>
                <c:pt idx="1">
                  <c:v>1.8749162056156399E-2</c:v>
                </c:pt>
                <c:pt idx="2">
                  <c:v>1.63957328906938E-2</c:v>
                </c:pt>
                <c:pt idx="3">
                  <c:v>1.49740903019078E-2</c:v>
                </c:pt>
                <c:pt idx="4">
                  <c:v>1.30303141912795E-2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0C-4577-A3EF-16314527DA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Total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objetos'!$C$39:$G$39</c:f>
              <c:numCache>
                <c:formatCode>General</c:formatCode>
                <c:ptCount val="5"/>
                <c:pt idx="0">
                  <c:v>13.158950253718499</c:v>
                </c:pt>
                <c:pt idx="1">
                  <c:v>10.408798943915301</c:v>
                </c:pt>
                <c:pt idx="2">
                  <c:v>7.0047346324290602</c:v>
                </c:pt>
                <c:pt idx="3">
                  <c:v>7.6016225425903396</c:v>
                </c:pt>
                <c:pt idx="4">
                  <c:v>5.9142965156270098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002-44E7-9CBB-B52364334DA0}"/>
            </c:ext>
          </c:extLst>
        </c:ser>
        <c:ser>
          <c:idx val="1"/>
          <c:order val="1"/>
          <c:tx>
            <c:strRef>
              <c:f>'Discussão de objetos'!$B$40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objetos'!$C$40:$G$40</c:f>
              <c:numCache>
                <c:formatCode>General</c:formatCode>
                <c:ptCount val="5"/>
                <c:pt idx="0">
                  <c:v>8.3887619159363407</c:v>
                </c:pt>
                <c:pt idx="1">
                  <c:v>6.7699545036467201</c:v>
                </c:pt>
                <c:pt idx="2">
                  <c:v>4.6746622178991304</c:v>
                </c:pt>
                <c:pt idx="3">
                  <c:v>4.7741271409191697</c:v>
                </c:pt>
                <c:pt idx="4">
                  <c:v>3.8171489944379502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02-44E7-9CBB-B52364334DA0}"/>
            </c:ext>
          </c:extLst>
        </c:ser>
        <c:ser>
          <c:idx val="2"/>
          <c:order val="2"/>
          <c:tx>
            <c:strRef>
              <c:f>'Discussão de objetos'!$B$41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objetos'!$C$41:$G$41</c:f>
              <c:numCache>
                <c:formatCode>General</c:formatCode>
                <c:ptCount val="5"/>
                <c:pt idx="0">
                  <c:v>3.6185735781541299</c:v>
                </c:pt>
                <c:pt idx="1">
                  <c:v>3.1311100633781201</c:v>
                </c:pt>
                <c:pt idx="2">
                  <c:v>2.3445898033692201</c:v>
                </c:pt>
                <c:pt idx="3">
                  <c:v>1.9466317392480199</c:v>
                </c:pt>
                <c:pt idx="4">
                  <c:v>1.7200014732489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002-44E7-9CBB-B52364334D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Quantidade de steps</a:t>
            </a:r>
            <a:r>
              <a:rPr lang="pt-BR" baseline="0"/>
              <a:t> x 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objetos'!$A$77</c:f>
              <c:strCache>
                <c:ptCount val="1"/>
                <c:pt idx="0">
                  <c:v>Step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objetos'!$B$77:$F$77</c:f>
              <c:numCache>
                <c:formatCode>General</c:formatCode>
                <c:ptCount val="5"/>
                <c:pt idx="0">
                  <c:v>253</c:v>
                </c:pt>
                <c:pt idx="1">
                  <c:v>207</c:v>
                </c:pt>
                <c:pt idx="2">
                  <c:v>186</c:v>
                </c:pt>
                <c:pt idx="3">
                  <c:v>211</c:v>
                </c:pt>
                <c:pt idx="4">
                  <c:v>223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AC-4664-8140-1A469A3E88E8}"/>
            </c:ext>
          </c:extLst>
        </c:ser>
        <c:ser>
          <c:idx val="1"/>
          <c:order val="1"/>
          <c:tx>
            <c:strRef>
              <c:f>'Discussão de objetos'!$A$78</c:f>
              <c:strCache>
                <c:ptCount val="1"/>
                <c:pt idx="0">
                  <c:v>Total Steps Map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objetos'!$B$78:$F$78</c:f>
              <c:numCache>
                <c:formatCode>General</c:formatCode>
                <c:ptCount val="5"/>
                <c:pt idx="0">
                  <c:v>181</c:v>
                </c:pt>
                <c:pt idx="1">
                  <c:v>167</c:v>
                </c:pt>
                <c:pt idx="2">
                  <c:v>143</c:v>
                </c:pt>
                <c:pt idx="3">
                  <c:v>130</c:v>
                </c:pt>
                <c:pt idx="4">
                  <c:v>132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AC-4664-8140-1A469A3E8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Qtd</a:t>
            </a:r>
            <a:r>
              <a:rPr lang="pt-BR" baseline="0"/>
              <a:t> de steps/área x Qtd objetos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objetos'!$J$79</c:f>
              <c:strCache>
                <c:ptCount val="1"/>
                <c:pt idx="0">
                  <c:v>Métrica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objetos'!$K$76:$O$76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objetos'!$K$79:$O$79</c:f>
              <c:numCache>
                <c:formatCode>General</c:formatCode>
                <c:ptCount val="5"/>
                <c:pt idx="0">
                  <c:v>5.3784013605442178</c:v>
                </c:pt>
                <c:pt idx="1">
                  <c:v>4.591836734693878</c:v>
                </c:pt>
                <c:pt idx="2">
                  <c:v>4.518950437317784</c:v>
                </c:pt>
                <c:pt idx="3">
                  <c:v>5.3826530612244898</c:v>
                </c:pt>
                <c:pt idx="4">
                  <c:v>5.9881847475832437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957-47EE-A913-9052AD556A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 de steps média 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(Planilha2!$B$7,Planilha2!$E$7,Planilha2!$H$7,Planilha2!$K$7,Planilha2!$N$7,Planilha2!$Q$7)</c:f>
              <c:numCache>
                <c:formatCode>0.00</c:formatCode>
                <c:ptCount val="6"/>
                <c:pt idx="0">
                  <c:v>195</c:v>
                </c:pt>
                <c:pt idx="1">
                  <c:v>188</c:v>
                </c:pt>
                <c:pt idx="2">
                  <c:v>179</c:v>
                </c:pt>
                <c:pt idx="3">
                  <c:v>178</c:v>
                </c:pt>
                <c:pt idx="4">
                  <c:v>164</c:v>
                </c:pt>
                <c:pt idx="5">
                  <c:v>164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642-45BB-9A57-E03CD3BEAAED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(Planilha2!$C$7,Planilha2!$F$7,Planilha2!$I$7,Planilha2!$L$7,Planilha2!$O$7,Planilha2!$R$7)</c:f>
              <c:numCache>
                <c:formatCode>0.00</c:formatCode>
                <c:ptCount val="6"/>
                <c:pt idx="0">
                  <c:v>112.5</c:v>
                </c:pt>
                <c:pt idx="1">
                  <c:v>104</c:v>
                </c:pt>
                <c:pt idx="2">
                  <c:v>98</c:v>
                </c:pt>
                <c:pt idx="3">
                  <c:v>87.5</c:v>
                </c:pt>
                <c:pt idx="4">
                  <c:v>84.5</c:v>
                </c:pt>
                <c:pt idx="5">
                  <c:v>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642-45BB-9A57-E03CD3BEAAED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(Planilha2!$D$7,Planilha2!$G$7,Planilha2!$J$7,Planilha2!$M$7,Planilha2!$P$7,Planilha2!$S$7)</c:f>
              <c:numCache>
                <c:formatCode>0.00</c:formatCode>
                <c:ptCount val="6"/>
                <c:pt idx="0">
                  <c:v>73.666666666666671</c:v>
                </c:pt>
                <c:pt idx="1">
                  <c:v>84.333333333333329</c:v>
                </c:pt>
                <c:pt idx="2">
                  <c:v>69</c:v>
                </c:pt>
                <c:pt idx="3">
                  <c:v>62</c:v>
                </c:pt>
                <c:pt idx="4">
                  <c:v>70.333333333333329</c:v>
                </c:pt>
                <c:pt idx="5">
                  <c:v>74.333333333333329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642-45BB-9A57-E03CD3BEAAE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Com</a:t>
            </a:r>
            <a:r>
              <a:rPr lang="pt-BR"/>
              <a:t>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movimentação'!$F$204:$H$204</c:f>
              <c:numCache>
                <c:formatCode>General</c:formatCode>
                <c:ptCount val="3"/>
                <c:pt idx="0">
                  <c:v>59.371705080870399</c:v>
                </c:pt>
                <c:pt idx="1">
                  <c:v>52.485095904829599</c:v>
                </c:pt>
                <c:pt idx="2">
                  <c:v>46.2905867327312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AD-4721-9246-C7F4ECE730A4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movimentação'!$F$205:$H$205</c:f>
              <c:numCache>
                <c:formatCode>General</c:formatCode>
                <c:ptCount val="3"/>
                <c:pt idx="0">
                  <c:v>17.6279356811371</c:v>
                </c:pt>
                <c:pt idx="1">
                  <c:v>13.7007795732438</c:v>
                </c:pt>
                <c:pt idx="2">
                  <c:v>14.2413835354672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AAD-4721-9246-C7F4ECE730A4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movimentação'!$F$206:$H$206</c:f>
              <c:numCache>
                <c:formatCode>General</c:formatCode>
                <c:ptCount val="3"/>
                <c:pt idx="0">
                  <c:v>38.499820381003701</c:v>
                </c:pt>
                <c:pt idx="1">
                  <c:v>33.092937739036699</c:v>
                </c:pt>
                <c:pt idx="2">
                  <c:v>30.2659851340992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AAD-4721-9246-C7F4ECE73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Métrica</a:t>
            </a:r>
            <a:r>
              <a:rPr lang="pt-BR" baseline="0"/>
              <a:t> </a:t>
            </a:r>
            <a:r>
              <a:rPr lang="pt-BR"/>
              <a:t>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(Planilha2!$B$8,Planilha2!$E$8,Planilha2!$H$8,Planilha2!$K$8,Planilha2!$N$8,Planilha2!$Q$8)</c:f>
              <c:numCache>
                <c:formatCode>0.000</c:formatCode>
                <c:ptCount val="6"/>
                <c:pt idx="0">
                  <c:v>3.9795918367346941</c:v>
                </c:pt>
                <c:pt idx="1">
                  <c:v>3.9965986394557822</c:v>
                </c:pt>
                <c:pt idx="2">
                  <c:v>3.9707187222715175</c:v>
                </c:pt>
                <c:pt idx="3">
                  <c:v>4.3245869776482015</c:v>
                </c:pt>
                <c:pt idx="4">
                  <c:v>4.1836734693877551</c:v>
                </c:pt>
                <c:pt idx="5">
                  <c:v>4.4038668098818476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028-43E3-86F8-7D8AB57D82D3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(Planilha2!$C$8,Planilha2!$F$8,Planilha2!$I$8,Planilha2!$L$8,Planilha2!$O$8,Planilha2!$R$8)</c:f>
              <c:numCache>
                <c:formatCode>0.000</c:formatCode>
                <c:ptCount val="6"/>
                <c:pt idx="0">
                  <c:v>2.295918367346939</c:v>
                </c:pt>
                <c:pt idx="1">
                  <c:v>2.2108843537414966</c:v>
                </c:pt>
                <c:pt idx="2">
                  <c:v>2.1739130434782608</c:v>
                </c:pt>
                <c:pt idx="3">
                  <c:v>2.1258503401360542</c:v>
                </c:pt>
                <c:pt idx="4">
                  <c:v>2.1556122448979589</c:v>
                </c:pt>
                <c:pt idx="5">
                  <c:v>2.3630504833512349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28-43E3-86F8-7D8AB57D82D3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(Planilha2!$D$8,Planilha2!$G$8,Planilha2!$J$8,Planilha2!$M$8,Planilha2!$P$8,Planilha2!$S$8)</c:f>
              <c:numCache>
                <c:formatCode>0.000</c:formatCode>
                <c:ptCount val="6"/>
                <c:pt idx="0">
                  <c:v>1.5034013605442178</c:v>
                </c:pt>
                <c:pt idx="1">
                  <c:v>1.7928004535147393</c:v>
                </c:pt>
                <c:pt idx="2">
                  <c:v>1.5306122448979593</c:v>
                </c:pt>
                <c:pt idx="3">
                  <c:v>1.5063168124392612</c:v>
                </c:pt>
                <c:pt idx="4">
                  <c:v>1.7942176870748296</c:v>
                </c:pt>
                <c:pt idx="5">
                  <c:v>1.9960615825277477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028-43E3-86F8-7D8AB57D82D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médio</a:t>
            </a:r>
            <a:r>
              <a:rPr lang="pt-BR" baseline="0"/>
              <a:t>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resolução'!$C$37:$K$37</c:f>
              <c:numCache>
                <c:formatCode>General</c:formatCode>
                <c:ptCount val="9"/>
                <c:pt idx="0">
                  <c:v>5.4983854376447698E-2</c:v>
                </c:pt>
                <c:pt idx="1">
                  <c:v>4.5780638091239799E-2</c:v>
                </c:pt>
                <c:pt idx="2">
                  <c:v>3.8101486659580602E-2</c:v>
                </c:pt>
                <c:pt idx="3">
                  <c:v>3.1243851090827099E-2</c:v>
                </c:pt>
                <c:pt idx="4">
                  <c:v>2.9114146762871902E-2</c:v>
                </c:pt>
                <c:pt idx="5">
                  <c:v>2.35064444487256E-2</c:v>
                </c:pt>
                <c:pt idx="6">
                  <c:v>2.0840446636352501E-2</c:v>
                </c:pt>
                <c:pt idx="7">
                  <c:v>2.0171916984146401E-2</c:v>
                </c:pt>
                <c:pt idx="8">
                  <c:v>1.58554504783791E-2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12-496D-9EED-45E844BF6A95}"/>
            </c:ext>
          </c:extLst>
        </c:ser>
        <c:ser>
          <c:idx val="1"/>
          <c:order val="1"/>
          <c:tx>
            <c:strRef>
              <c:f>'Discussão resolução'!$B$38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resolução'!$C$38:$K$38</c:f>
              <c:numCache>
                <c:formatCode>General</c:formatCode>
                <c:ptCount val="9"/>
                <c:pt idx="0">
                  <c:v>3.46748012048868E-2</c:v>
                </c:pt>
                <c:pt idx="1">
                  <c:v>2.93092554900737E-2</c:v>
                </c:pt>
                <c:pt idx="2">
                  <c:v>2.3739345001519498E-2</c:v>
                </c:pt>
                <c:pt idx="3">
                  <c:v>1.97078626996171E-2</c:v>
                </c:pt>
                <c:pt idx="4">
                  <c:v>1.81506391125506E-2</c:v>
                </c:pt>
                <c:pt idx="5">
                  <c:v>1.5632131042741301E-2</c:v>
                </c:pt>
                <c:pt idx="6">
                  <c:v>1.3745270787929901E-2</c:v>
                </c:pt>
                <c:pt idx="7">
                  <c:v>1.3266309577052099E-2</c:v>
                </c:pt>
                <c:pt idx="8">
                  <c:v>1.05626584934926E-2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12-496D-9EED-45E844BF6A95}"/>
            </c:ext>
          </c:extLst>
        </c:ser>
        <c:ser>
          <c:idx val="2"/>
          <c:order val="2"/>
          <c:tx>
            <c:strRef>
              <c:f>'Discussão resolução'!$B$39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resolução'!$C$39:$K$39</c:f>
              <c:numCache>
                <c:formatCode>General</c:formatCode>
                <c:ptCount val="9"/>
                <c:pt idx="0">
                  <c:v>1.43657480333261E-2</c:v>
                </c:pt>
                <c:pt idx="1">
                  <c:v>1.2837872888907399E-2</c:v>
                </c:pt>
                <c:pt idx="2">
                  <c:v>9.3772033434585105E-3</c:v>
                </c:pt>
                <c:pt idx="3">
                  <c:v>8.1718743084071895E-3</c:v>
                </c:pt>
                <c:pt idx="4">
                  <c:v>7.1871314622292603E-3</c:v>
                </c:pt>
                <c:pt idx="5">
                  <c:v>7.7578176367570501E-3</c:v>
                </c:pt>
                <c:pt idx="6">
                  <c:v>6.6500949395072503E-3</c:v>
                </c:pt>
                <c:pt idx="7">
                  <c:v>6.3607021699579698E-3</c:v>
                </c:pt>
                <c:pt idx="8">
                  <c:v>5.2698665086060702E-3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F12-496D-9EED-45E844BF6A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total por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resolução'!$B$40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resolução'!$C$40:$K$40</c:f>
              <c:numCache>
                <c:formatCode>General</c:formatCode>
                <c:ptCount val="9"/>
                <c:pt idx="0">
                  <c:v>7.2578687776911002</c:v>
                </c:pt>
                <c:pt idx="1">
                  <c:v>4.7611863614889396</c:v>
                </c:pt>
                <c:pt idx="2">
                  <c:v>2.8957129861281299</c:v>
                </c:pt>
                <c:pt idx="3">
                  <c:v>1.7496556610863101</c:v>
                </c:pt>
                <c:pt idx="4">
                  <c:v>1.51393563166934</c:v>
                </c:pt>
                <c:pt idx="5">
                  <c:v>0.98727066684647702</c:v>
                </c:pt>
                <c:pt idx="6">
                  <c:v>0.687734738999635</c:v>
                </c:pt>
                <c:pt idx="7">
                  <c:v>0.60515750952439196</c:v>
                </c:pt>
                <c:pt idx="8">
                  <c:v>0.42809716291623601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1B3-413F-AAAB-DEAA33EF470B}"/>
            </c:ext>
          </c:extLst>
        </c:ser>
        <c:ser>
          <c:idx val="1"/>
          <c:order val="1"/>
          <c:tx>
            <c:strRef>
              <c:f>'Discussão resolução'!$B$41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resolução'!$C$41:$K$41</c:f>
              <c:numCache>
                <c:formatCode>General</c:formatCode>
                <c:ptCount val="9"/>
                <c:pt idx="0">
                  <c:v>4.5770737590450699</c:v>
                </c:pt>
                <c:pt idx="1">
                  <c:v>3.0481625709676599</c:v>
                </c:pt>
                <c:pt idx="2">
                  <c:v>1.80419022011548</c:v>
                </c:pt>
                <c:pt idx="3">
                  <c:v>1.10364031117856</c:v>
                </c:pt>
                <c:pt idx="4">
                  <c:v>0.94383323385263096</c:v>
                </c:pt>
                <c:pt idx="5">
                  <c:v>0.65654950379513599</c:v>
                </c:pt>
                <c:pt idx="6">
                  <c:v>0.45359393600168701</c:v>
                </c:pt>
                <c:pt idx="7">
                  <c:v>0.39798928731156502</c:v>
                </c:pt>
                <c:pt idx="8">
                  <c:v>0.28519177932430001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1B3-413F-AAAB-DEAA33EF470B}"/>
            </c:ext>
          </c:extLst>
        </c:ser>
        <c:ser>
          <c:idx val="2"/>
          <c:order val="2"/>
          <c:tx>
            <c:strRef>
              <c:f>'Discussão resolução'!$B$42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resolução'!$C$42:$K$42</c:f>
              <c:numCache>
                <c:formatCode>General</c:formatCode>
                <c:ptCount val="9"/>
                <c:pt idx="0">
                  <c:v>1.89627874039905</c:v>
                </c:pt>
                <c:pt idx="1">
                  <c:v>1.3351387804463699</c:v>
                </c:pt>
                <c:pt idx="2">
                  <c:v>0.71266745410284704</c:v>
                </c:pt>
                <c:pt idx="3">
                  <c:v>0.45762496127080299</c:v>
                </c:pt>
                <c:pt idx="4">
                  <c:v>0.373730836035921</c:v>
                </c:pt>
                <c:pt idx="5">
                  <c:v>0.32582834074379602</c:v>
                </c:pt>
                <c:pt idx="6">
                  <c:v>0.219453133003739</c:v>
                </c:pt>
                <c:pt idx="7">
                  <c:v>0.190821065098739</c:v>
                </c:pt>
                <c:pt idx="8">
                  <c:v>0.14228639573236401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1B3-413F-AAAB-DEAA33EF47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</a:t>
            </a:r>
            <a:r>
              <a:rPr lang="pt-BR" baseline="0"/>
              <a:t> de steps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resolução'!$Z$37:$AH$37</c:f>
              <c:numCache>
                <c:formatCode>General</c:formatCode>
                <c:ptCount val="9"/>
                <c:pt idx="0">
                  <c:v>132</c:v>
                </c:pt>
                <c:pt idx="1">
                  <c:v>104</c:v>
                </c:pt>
                <c:pt idx="2">
                  <c:v>76</c:v>
                </c:pt>
                <c:pt idx="3">
                  <c:v>56</c:v>
                </c:pt>
                <c:pt idx="4">
                  <c:v>52</c:v>
                </c:pt>
                <c:pt idx="5">
                  <c:v>42</c:v>
                </c:pt>
                <c:pt idx="6">
                  <c:v>33</c:v>
                </c:pt>
                <c:pt idx="7">
                  <c:v>30</c:v>
                </c:pt>
                <c:pt idx="8">
                  <c:v>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01-4D60-A9CB-B899C45B2078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resolução'!$Z$38:$AH$38</c:f>
              <c:numCache>
                <c:formatCode>General</c:formatCode>
                <c:ptCount val="9"/>
                <c:pt idx="0">
                  <c:v>150</c:v>
                </c:pt>
                <c:pt idx="1">
                  <c:v>135</c:v>
                </c:pt>
                <c:pt idx="2">
                  <c:v>102</c:v>
                </c:pt>
                <c:pt idx="3">
                  <c:v>77</c:v>
                </c:pt>
                <c:pt idx="4">
                  <c:v>76</c:v>
                </c:pt>
                <c:pt idx="5">
                  <c:v>73</c:v>
                </c:pt>
                <c:pt idx="6">
                  <c:v>46</c:v>
                </c:pt>
                <c:pt idx="7">
                  <c:v>46</c:v>
                </c:pt>
                <c:pt idx="8">
                  <c:v>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901-4D60-A9CB-B899C45B2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dos steps por variação do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resolução'!$AI$37:$AP$37</c:f>
              <c:numCache>
                <c:formatCode>0%</c:formatCode>
                <c:ptCount val="8"/>
                <c:pt idx="0">
                  <c:v>0.21212121212121213</c:v>
                </c:pt>
                <c:pt idx="1">
                  <c:v>0.26923076923076922</c:v>
                </c:pt>
                <c:pt idx="2">
                  <c:v>0.26315789473684209</c:v>
                </c:pt>
                <c:pt idx="3">
                  <c:v>7.1428571428571425E-2</c:v>
                </c:pt>
                <c:pt idx="4">
                  <c:v>0.19230769230769232</c:v>
                </c:pt>
                <c:pt idx="5">
                  <c:v>0.21428571428571427</c:v>
                </c:pt>
                <c:pt idx="6">
                  <c:v>9.0909090909090912E-2</c:v>
                </c:pt>
                <c:pt idx="7">
                  <c:v>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68-4E3E-910D-4B8B45EBB32D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resolução'!$AI$38:$AP$38</c:f>
              <c:numCache>
                <c:formatCode>0%</c:formatCode>
                <c:ptCount val="8"/>
                <c:pt idx="0">
                  <c:v>0.1</c:v>
                </c:pt>
                <c:pt idx="1">
                  <c:v>0.24444444444444444</c:v>
                </c:pt>
                <c:pt idx="2">
                  <c:v>0.24509803921568626</c:v>
                </c:pt>
                <c:pt idx="3">
                  <c:v>1.2987012987012988E-2</c:v>
                </c:pt>
                <c:pt idx="4">
                  <c:v>3.9473684210526314E-2</c:v>
                </c:pt>
                <c:pt idx="5">
                  <c:v>0.36986301369863012</c:v>
                </c:pt>
                <c:pt idx="6">
                  <c:v>0</c:v>
                </c:pt>
                <c:pt idx="7">
                  <c:v>0.17391304347826086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68-4E3E-910D-4B8B45EBB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resolução'!$A$117:$B$117</c:f>
              <c:strCache>
                <c:ptCount val="2"/>
                <c:pt idx="0">
                  <c:v>Variação</c:v>
                </c:pt>
                <c:pt idx="1">
                  <c:v>b =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resolução'!$C$117:$K$117</c:f>
              <c:numCache>
                <c:formatCode>General</c:formatCode>
                <c:ptCount val="9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20-4241-96E8-FF9D2D0A3951}"/>
            </c:ext>
          </c:extLst>
        </c:ser>
        <c:ser>
          <c:idx val="1"/>
          <c:order val="1"/>
          <c:tx>
            <c:strRef>
              <c:f>'Discussão resolução'!$A$118:$B$118</c:f>
              <c:strCache>
                <c:ptCount val="2"/>
                <c:pt idx="0">
                  <c:v>Variação</c:v>
                </c:pt>
                <c:pt idx="1">
                  <c:v>b = 0.5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resolução'!$C$118:$K$118</c:f>
              <c:numCache>
                <c:formatCode>General</c:formatCode>
                <c:ptCount val="9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120-4241-96E8-FF9D2D0A3951}"/>
            </c:ext>
          </c:extLst>
        </c:ser>
        <c:ser>
          <c:idx val="2"/>
          <c:order val="2"/>
          <c:tx>
            <c:strRef>
              <c:f>'Discussão resolução'!$A$119:$B$119</c:f>
              <c:strCache>
                <c:ptCount val="2"/>
                <c:pt idx="0">
                  <c:v>Variação</c:v>
                </c:pt>
                <c:pt idx="1">
                  <c:v>b = 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resolução'!$C$119:$K$119</c:f>
              <c:numCache>
                <c:formatCode>General</c:formatCode>
                <c:ptCount val="9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120-4241-96E8-FF9D2D0A39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86680767"/>
        <c:axId val="1686679103"/>
      </c:lineChart>
      <c:catAx>
        <c:axId val="16866807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79103"/>
        <c:crosses val="autoZero"/>
        <c:auto val="1"/>
        <c:lblAlgn val="ctr"/>
        <c:lblOffset val="100"/>
        <c:noMultiLvlLbl val="0"/>
      </c:catAx>
      <c:valAx>
        <c:axId val="168667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80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Delta Error x Delta Radious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F8B-4331-A97C-33671F5BE33D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F8B-4331-A97C-33671F5BE33D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F8B-4331-A97C-33671F5BE33D}"/>
            </c:ext>
          </c:extLst>
        </c:ser>
        <c:ser>
          <c:idx val="3"/>
          <c:order val="3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F8B-4331-A97C-33671F5BE33D}"/>
            </c:ext>
          </c:extLst>
        </c:ser>
        <c:ser>
          <c:idx val="4"/>
          <c:order val="4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F8B-4331-A97C-33671F5BE33D}"/>
            </c:ext>
          </c:extLst>
        </c:ser>
        <c:ser>
          <c:idx val="5"/>
          <c:order val="5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F8B-4331-A97C-33671F5BE3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2884623"/>
        <c:axId val="1202885871"/>
      </c:lineChart>
      <c:catAx>
        <c:axId val="12028846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5871"/>
        <c:crosses val="autoZero"/>
        <c:auto val="1"/>
        <c:lblAlgn val="ctr"/>
        <c:lblOffset val="100"/>
        <c:noMultiLvlLbl val="0"/>
      </c:catAx>
      <c:valAx>
        <c:axId val="1202885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46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 error x delta raio</a:t>
            </a:r>
            <a:r>
              <a:rPr lang="pt-BR" baseline="0"/>
              <a:t> - Sem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251-480C-8165-F595AA012B30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251-480C-8165-F595AA012B30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251-480C-8165-F595AA012B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 sz="1800" b="0" i="0" baseline="0">
                <a:effectLst/>
              </a:rPr>
              <a:t>Variação do error x delta raio - Com controle</a:t>
            </a:r>
            <a:endParaRPr lang="pt-BR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C9A-4FB8-BA39-13B62BD0CFAB}"/>
            </c:ext>
          </c:extLst>
        </c:ser>
        <c:ser>
          <c:idx val="1"/>
          <c:order val="1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C9A-4FB8-BA39-13B62BD0CFAB}"/>
            </c:ext>
          </c:extLst>
        </c:ser>
        <c:ser>
          <c:idx val="2"/>
          <c:order val="2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C9A-4FB8-BA39-13B62BD0CF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'Discussão resolução'!$B$117</c:f>
              <c:strCache>
                <c:ptCount val="1"/>
                <c:pt idx="0">
                  <c:v>b = 0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resolução'!$C$117:$L$117</c:f>
              <c:numCache>
                <c:formatCode>General</c:formatCode>
                <c:ptCount val="10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  <c:pt idx="9">
                  <c:v>0.58846856064701292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07-4FAB-A11D-A5E22A715E8E}"/>
            </c:ext>
          </c:extLst>
        </c:ser>
        <c:ser>
          <c:idx val="1"/>
          <c:order val="1"/>
          <c:tx>
            <c:strRef>
              <c:f>'Discussão resolução'!$B$118</c:f>
              <c:strCache>
                <c:ptCount val="1"/>
                <c:pt idx="0">
                  <c:v>b = 0.5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resolução'!$C$118:$L$118</c:f>
              <c:numCache>
                <c:formatCode>General</c:formatCode>
                <c:ptCount val="10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  <c:pt idx="9">
                  <c:v>0.60498128032806786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07-4FAB-A11D-A5E22A715E8E}"/>
            </c:ext>
          </c:extLst>
        </c:ser>
        <c:ser>
          <c:idx val="2"/>
          <c:order val="2"/>
          <c:tx>
            <c:strRef>
              <c:f>'Discussão resolução'!$B$119</c:f>
              <c:strCache>
                <c:ptCount val="1"/>
                <c:pt idx="0">
                  <c:v>b = 1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resolução'!$C$119:$L$119</c:f>
              <c:numCache>
                <c:formatCode>General</c:formatCode>
                <c:ptCount val="10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  <c:pt idx="9">
                  <c:v>0.64886138211185351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07-4FAB-A11D-A5E22A715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50829023"/>
        <c:axId val="1750833183"/>
      </c:barChart>
      <c:catAx>
        <c:axId val="175082902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600" b="1" i="0" u="none" strike="noStrike" baseline="0"/>
                  <a:t>Inscribed Circle Radius (m)</a:t>
                </a:r>
                <a:endParaRPr lang="pt-BR" sz="1600" b="1"/>
              </a:p>
            </c:rich>
          </c:tx>
          <c:layout>
            <c:manualLayout>
              <c:xMode val="edge"/>
              <c:yMode val="edge"/>
              <c:x val="0.3785233657465602"/>
              <c:y val="0.8318029563864760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33183"/>
        <c:crosses val="autoZero"/>
        <c:auto val="1"/>
        <c:lblAlgn val="ctr"/>
        <c:lblOffset val="100"/>
        <c:noMultiLvlLbl val="0"/>
      </c:catAx>
      <c:valAx>
        <c:axId val="1750833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500" b="1" i="0" u="none" strike="noStrike" baseline="0"/>
                  <a:t>Percent Change</a:t>
                </a:r>
                <a:endParaRPr lang="pt-BR" sz="1500" b="1"/>
              </a:p>
            </c:rich>
          </c:tx>
          <c:layout>
            <c:manualLayout>
              <c:xMode val="edge"/>
              <c:yMode val="edge"/>
              <c:x val="1.6971621311010973E-2"/>
              <c:y val="0.313735047606612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29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movimentação'!$L$204:$N$204</c:f>
              <c:numCache>
                <c:formatCode>General</c:formatCode>
                <c:ptCount val="3"/>
                <c:pt idx="0">
                  <c:v>62.464056925181296</c:v>
                </c:pt>
                <c:pt idx="1">
                  <c:v>61.829936079056502</c:v>
                </c:pt>
                <c:pt idx="2">
                  <c:v>56.745509229694498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6EA-49C0-80FC-72256F6F4A9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movimentação'!$L$205:$N$205</c:f>
              <c:numCache>
                <c:formatCode>General</c:formatCode>
                <c:ptCount val="3"/>
                <c:pt idx="0">
                  <c:v>20.2845903699864</c:v>
                </c:pt>
                <c:pt idx="1">
                  <c:v>17.036528972079999</c:v>
                </c:pt>
                <c:pt idx="2">
                  <c:v>17.455781169453999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6EA-49C0-80FC-72256F6F4A9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movimentação'!$L$206:$N$206</c:f>
              <c:numCache>
                <c:formatCode>General</c:formatCode>
                <c:ptCount val="3"/>
                <c:pt idx="0">
                  <c:v>41.374323647583793</c:v>
                </c:pt>
                <c:pt idx="1">
                  <c:v>39.433232525568201</c:v>
                </c:pt>
                <c:pt idx="2">
                  <c:v>37.100645199574302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6EA-49C0-80FC-72256F6F4A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erro x Ambiente'!$A$4</c:f>
              <c:strCache>
                <c:ptCount val="1"/>
                <c:pt idx="0">
                  <c:v>Without Controller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Ambiente'!$B$4:$V$4</c:f>
              <c:numCache>
                <c:formatCode>General</c:formatCode>
                <c:ptCount val="21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  <c:pt idx="7">
                  <c:v>3.92068140232253</c:v>
                </c:pt>
                <c:pt idx="8">
                  <c:v>7.5297136051208602</c:v>
                </c:pt>
                <c:pt idx="9">
                  <c:v>12.048819899371299</c:v>
                </c:pt>
                <c:pt idx="10">
                  <c:v>15.7193701033223</c:v>
                </c:pt>
                <c:pt idx="11">
                  <c:v>29.427861059863201</c:v>
                </c:pt>
                <c:pt idx="12">
                  <c:v>39.445646253864602</c:v>
                </c:pt>
                <c:pt idx="13">
                  <c:v>48.060241637574599</c:v>
                </c:pt>
                <c:pt idx="14">
                  <c:v>3.39921911088173</c:v>
                </c:pt>
                <c:pt idx="15">
                  <c:v>6.3367128872057599</c:v>
                </c:pt>
                <c:pt idx="16">
                  <c:v>10.6095366655759</c:v>
                </c:pt>
                <c:pt idx="17">
                  <c:v>17.0416673433966</c:v>
                </c:pt>
                <c:pt idx="18">
                  <c:v>20.3554916213224</c:v>
                </c:pt>
                <c:pt idx="19">
                  <c:v>31.748401915061599</c:v>
                </c:pt>
                <c:pt idx="20">
                  <c:v>37.8659150867758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02-4DFB-B95B-B68894513522}"/>
            </c:ext>
          </c:extLst>
        </c:ser>
        <c:ser>
          <c:idx val="1"/>
          <c:order val="1"/>
          <c:tx>
            <c:strRef>
              <c:f>'Consolidação erro x Ambiente'!$A$5</c:f>
              <c:strCache>
                <c:ptCount val="1"/>
                <c:pt idx="0">
                  <c:v>With Controller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Ambiente'!$B$5:$V$5</c:f>
              <c:numCache>
                <c:formatCode>General</c:formatCode>
                <c:ptCount val="21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  <c:pt idx="7" formatCode="0.000000">
                  <c:v>1.9855762643421999</c:v>
                </c:pt>
                <c:pt idx="8">
                  <c:v>3.74615708992898</c:v>
                </c:pt>
                <c:pt idx="9">
                  <c:v>6.74319140011323</c:v>
                </c:pt>
                <c:pt idx="10">
                  <c:v>9.3254144981448501</c:v>
                </c:pt>
                <c:pt idx="11">
                  <c:v>13.9079766367716</c:v>
                </c:pt>
                <c:pt idx="12">
                  <c:v>18.620056432557899</c:v>
                </c:pt>
                <c:pt idx="13" formatCode="0.000000">
                  <c:v>24.019486559556299</c:v>
                </c:pt>
                <c:pt idx="14" formatCode="0.0000000">
                  <c:v>1.8159591080459501</c:v>
                </c:pt>
                <c:pt idx="15">
                  <c:v>3.5245612939595499</c:v>
                </c:pt>
                <c:pt idx="16">
                  <c:v>6.8820493839588703</c:v>
                </c:pt>
                <c:pt idx="17">
                  <c:v>8.39361153962885</c:v>
                </c:pt>
                <c:pt idx="18">
                  <c:v>12.0891985310032</c:v>
                </c:pt>
                <c:pt idx="19">
                  <c:v>17.482056992088001</c:v>
                </c:pt>
                <c:pt idx="20" formatCode="0.0000000">
                  <c:v>24.1903217157491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D02-4DFB-B95B-B688945135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14437583"/>
        <c:axId val="1213393103"/>
      </c:barChart>
      <c:catAx>
        <c:axId val="14144375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13393103"/>
        <c:crosses val="autoZero"/>
        <c:auto val="1"/>
        <c:lblAlgn val="ctr"/>
        <c:lblOffset val="100"/>
        <c:noMultiLvlLbl val="0"/>
      </c:catAx>
      <c:valAx>
        <c:axId val="1213393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pt-BR" sz="1400" b="1">
                    <a:latin typeface="Arial" panose="020B0604020202020204" pitchFamily="34" charset="0"/>
                    <a:cs typeface="Arial" panose="020B0604020202020204" pitchFamily="34" charset="0"/>
                  </a:rPr>
                  <a:t>Error</a:t>
                </a:r>
              </a:p>
            </c:rich>
          </c:tx>
          <c:layout>
            <c:manualLayout>
              <c:xMode val="edge"/>
              <c:yMode val="edge"/>
              <c:x val="1.1395624451806956E-2"/>
              <c:y val="0.3693569569689030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14437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de comparação'!$E$26</c:f>
              <c:strCache>
                <c:ptCount val="1"/>
                <c:pt idx="0">
                  <c:v>2 Robots - Curr 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comparação'!$F$26:$M$26</c:f>
              <c:numCache>
                <c:formatCode>0.00</c:formatCode>
                <c:ptCount val="8"/>
                <c:pt idx="0" formatCode="General">
                  <c:v>149</c:v>
                </c:pt>
                <c:pt idx="1">
                  <c:v>74.5</c:v>
                </c:pt>
                <c:pt idx="2" formatCode="General">
                  <c:v>124</c:v>
                </c:pt>
                <c:pt idx="3" formatCode="General">
                  <c:v>62</c:v>
                </c:pt>
                <c:pt idx="4" formatCode="General">
                  <c:v>153</c:v>
                </c:pt>
                <c:pt idx="5">
                  <c:v>76.5</c:v>
                </c:pt>
                <c:pt idx="6" formatCode="General">
                  <c:v>127</c:v>
                </c:pt>
                <c:pt idx="7" formatCode="General">
                  <c:v>63.5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98-4898-A2F4-E8010DC98868}"/>
            </c:ext>
          </c:extLst>
        </c:ser>
        <c:ser>
          <c:idx val="1"/>
          <c:order val="1"/>
          <c:tx>
            <c:strRef>
              <c:f>'Consolidação de comparação'!$E$27</c:f>
              <c:strCache>
                <c:ptCount val="1"/>
                <c:pt idx="0">
                  <c:v>2 robots - Ref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comparação'!$F$27:$M$27</c:f>
              <c:numCache>
                <c:formatCode>0.00</c:formatCode>
                <c:ptCount val="8"/>
                <c:pt idx="0" formatCode="General">
                  <c:v>196</c:v>
                </c:pt>
                <c:pt idx="1">
                  <c:v>98</c:v>
                </c:pt>
                <c:pt idx="2" formatCode="General">
                  <c:v>143</c:v>
                </c:pt>
                <c:pt idx="3">
                  <c:v>71.5</c:v>
                </c:pt>
                <c:pt idx="4" formatCode="General">
                  <c:v>290</c:v>
                </c:pt>
                <c:pt idx="5">
                  <c:v>145</c:v>
                </c:pt>
                <c:pt idx="6" formatCode="General">
                  <c:v>206</c:v>
                </c:pt>
                <c:pt idx="7" formatCode="General">
                  <c:v>103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B98-4898-A2F4-E8010DC98868}"/>
            </c:ext>
          </c:extLst>
        </c:ser>
        <c:ser>
          <c:idx val="2"/>
          <c:order val="2"/>
          <c:tx>
            <c:strRef>
              <c:f>'Consolidação de comparação'!$E$28</c:f>
              <c:strCache>
                <c:ptCount val="1"/>
                <c:pt idx="0">
                  <c:v>3 Robots - Curr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comparação'!$F$28:$M$28</c:f>
              <c:numCache>
                <c:formatCode>0.00</c:formatCode>
                <c:ptCount val="8"/>
                <c:pt idx="0" formatCode="General">
                  <c:v>134</c:v>
                </c:pt>
                <c:pt idx="1">
                  <c:v>44.666666666666664</c:v>
                </c:pt>
                <c:pt idx="2" formatCode="General">
                  <c:v>124</c:v>
                </c:pt>
                <c:pt idx="3">
                  <c:v>41.333333333333336</c:v>
                </c:pt>
                <c:pt idx="4" formatCode="General">
                  <c:v>136</c:v>
                </c:pt>
                <c:pt idx="5">
                  <c:v>45.333333333333336</c:v>
                </c:pt>
                <c:pt idx="6" formatCode="General">
                  <c:v>127</c:v>
                </c:pt>
                <c:pt idx="7">
                  <c:v>42.333333333333336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B98-4898-A2F4-E8010DC98868}"/>
            </c:ext>
          </c:extLst>
        </c:ser>
        <c:ser>
          <c:idx val="3"/>
          <c:order val="3"/>
          <c:tx>
            <c:strRef>
              <c:f>'Consolidação de comparação'!$E$29</c:f>
              <c:strCache>
                <c:ptCount val="1"/>
                <c:pt idx="0">
                  <c:v>3 Robots - Ref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comparação'!$F$29:$M$29</c:f>
              <c:numCache>
                <c:formatCode>0.00</c:formatCode>
                <c:ptCount val="8"/>
                <c:pt idx="0" formatCode="General">
                  <c:v>203</c:v>
                </c:pt>
                <c:pt idx="1">
                  <c:v>67.666666666666671</c:v>
                </c:pt>
                <c:pt idx="2" formatCode="General">
                  <c:v>169</c:v>
                </c:pt>
                <c:pt idx="3">
                  <c:v>56.333333333333336</c:v>
                </c:pt>
                <c:pt idx="4" formatCode="General">
                  <c:v>324</c:v>
                </c:pt>
                <c:pt idx="5">
                  <c:v>108</c:v>
                </c:pt>
                <c:pt idx="6" formatCode="General">
                  <c:v>271</c:v>
                </c:pt>
                <c:pt idx="7">
                  <c:v>90.333333333333329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B98-4898-A2F4-E8010DC988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22335423"/>
        <c:axId val="122333343"/>
      </c:barChart>
      <c:catAx>
        <c:axId val="122335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2333343"/>
        <c:crosses val="autoZero"/>
        <c:auto val="1"/>
        <c:lblAlgn val="ctr"/>
        <c:lblOffset val="100"/>
        <c:noMultiLvlLbl val="0"/>
      </c:catAx>
      <c:valAx>
        <c:axId val="122333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400"/>
                  <a:t>Number of steps</a:t>
                </a:r>
              </a:p>
            </c:rich>
          </c:tx>
          <c:layout>
            <c:manualLayout>
              <c:xMode val="edge"/>
              <c:yMode val="edge"/>
              <c:x val="1.608848412909045E-2"/>
              <c:y val="0.254318817907592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335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Livre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'Comparação regras vizinhos'!$O$46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vizinhos'!$P$46:$Y$46</c:f>
              <c:numCache>
                <c:formatCode>General</c:formatCode>
                <c:ptCount val="10"/>
                <c:pt idx="0" formatCode="0.000">
                  <c:v>1.2833333333333334</c:v>
                </c:pt>
                <c:pt idx="1">
                  <c:v>1.3</c:v>
                </c:pt>
                <c:pt idx="2" formatCode="0.000">
                  <c:v>1.25</c:v>
                </c:pt>
                <c:pt idx="3">
                  <c:v>1.3804347826086956</c:v>
                </c:pt>
                <c:pt idx="4" formatCode="0.000">
                  <c:v>1.5037593984962405</c:v>
                </c:pt>
                <c:pt idx="5">
                  <c:v>1.8473282442748091</c:v>
                </c:pt>
                <c:pt idx="6" formatCode="0.000">
                  <c:v>1.4261363636363635</c:v>
                </c:pt>
                <c:pt idx="7">
                  <c:v>1.303370786516854</c:v>
                </c:pt>
                <c:pt idx="8" formatCode="0.000">
                  <c:v>1.2029411764705882</c:v>
                </c:pt>
                <c:pt idx="9">
                  <c:v>1.2559523809523809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F3A-44E4-AAFB-68D951920D4A}"/>
            </c:ext>
          </c:extLst>
        </c:ser>
        <c:ser>
          <c:idx val="2"/>
          <c:order val="2"/>
          <c:tx>
            <c:strRef>
              <c:f>'Comparação regras vizinhos'!$O$47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vizinhos'!$P$47:$Y$47</c:f>
              <c:numCache>
                <c:formatCode>General</c:formatCode>
                <c:ptCount val="10"/>
                <c:pt idx="0" formatCode="0.000">
                  <c:v>1.2166666666666666</c:v>
                </c:pt>
                <c:pt idx="1">
                  <c:v>1.1666666666666667</c:v>
                </c:pt>
                <c:pt idx="2" formatCode="0.000">
                  <c:v>1.3076923076923077</c:v>
                </c:pt>
                <c:pt idx="3">
                  <c:v>1</c:v>
                </c:pt>
                <c:pt idx="4" formatCode="0.000">
                  <c:v>1.1386861313868613</c:v>
                </c:pt>
                <c:pt idx="5">
                  <c:v>1.0072992700729928</c:v>
                </c:pt>
                <c:pt idx="6" formatCode="0.000">
                  <c:v>1.0923076923076922</c:v>
                </c:pt>
                <c:pt idx="7">
                  <c:v>1.043956043956044</c:v>
                </c:pt>
                <c:pt idx="8" formatCode="0.000">
                  <c:v>1.0260115606936415</c:v>
                </c:pt>
                <c:pt idx="9">
                  <c:v>1.0233236151603498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F3A-44E4-AAFB-68D951920D4A}"/>
            </c:ext>
          </c:extLst>
        </c:ser>
        <c:ser>
          <c:idx val="3"/>
          <c:order val="3"/>
          <c:tx>
            <c:strRef>
              <c:f>'Comparação regras vizinhos'!$O$48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vizinhos'!$P$48:$Y$48</c:f>
              <c:numCache>
                <c:formatCode>General</c:formatCode>
                <c:ptCount val="10"/>
                <c:pt idx="0" formatCode="0.000">
                  <c:v>1.2166666666666666</c:v>
                </c:pt>
                <c:pt idx="1">
                  <c:v>1.1833333333333333</c:v>
                </c:pt>
                <c:pt idx="2" formatCode="0.000">
                  <c:v>1.25</c:v>
                </c:pt>
                <c:pt idx="3">
                  <c:v>1</c:v>
                </c:pt>
                <c:pt idx="4" formatCode="0.000">
                  <c:v>1.218978102189781</c:v>
                </c:pt>
                <c:pt idx="5">
                  <c:v>1.0072992700729928</c:v>
                </c:pt>
                <c:pt idx="6" formatCode="0.000">
                  <c:v>1.0274725274725274</c:v>
                </c:pt>
                <c:pt idx="7">
                  <c:v>1.043956043956044</c:v>
                </c:pt>
                <c:pt idx="8" formatCode="0.000">
                  <c:v>1.1159420289855073</c:v>
                </c:pt>
                <c:pt idx="9">
                  <c:v>1.1574344023323615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F3A-44E4-AAFB-68D951920D4A}"/>
            </c:ext>
          </c:extLst>
        </c:ser>
        <c:ser>
          <c:idx val="4"/>
          <c:order val="4"/>
          <c:tx>
            <c:strRef>
              <c:f>'Comparação regras vizinhos'!$O$49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vizinhos'!$P$49:$Y$49</c:f>
              <c:numCache>
                <c:formatCode>General</c:formatCode>
                <c:ptCount val="10"/>
                <c:pt idx="0" formatCode="0.000">
                  <c:v>1.1333333333333333</c:v>
                </c:pt>
                <c:pt idx="1">
                  <c:v>1.1166666666666667</c:v>
                </c:pt>
                <c:pt idx="2" formatCode="0.000">
                  <c:v>1.2884615384615385</c:v>
                </c:pt>
                <c:pt idx="3">
                  <c:v>1</c:v>
                </c:pt>
                <c:pt idx="4" formatCode="0.000">
                  <c:v>1.2335766423357664</c:v>
                </c:pt>
                <c:pt idx="5">
                  <c:v>1.051094890510949</c:v>
                </c:pt>
                <c:pt idx="6" formatCode="0.000">
                  <c:v>1.117948717948718</c:v>
                </c:pt>
                <c:pt idx="7">
                  <c:v>1.054945054945055</c:v>
                </c:pt>
                <c:pt idx="8" formatCode="0.000">
                  <c:v>1.1695402298850575</c:v>
                </c:pt>
                <c:pt idx="9">
                  <c:v>1.0838150289017341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F3A-44E4-AAFB-68D951920D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43933520"/>
        <c:axId val="343935600"/>
      </c:barChart>
      <c:lineChart>
        <c:grouping val="standard"/>
        <c:varyColors val="0"/>
        <c:ser>
          <c:idx val="0"/>
          <c:order val="0"/>
          <c:tx>
            <c:strRef>
              <c:f>'Comparação regras vizinhos'!$O$45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vizinhos'!$P$45:$Y$45</c:f>
              <c:numCache>
                <c:formatCode>General</c:formatCode>
                <c:ptCount val="10"/>
                <c:pt idx="0" formatCode="0.000">
                  <c:v>1.65</c:v>
                </c:pt>
                <c:pt idx="1">
                  <c:v>1.8644067796610169</c:v>
                </c:pt>
                <c:pt idx="2" formatCode="0.000">
                  <c:v>1.4105263157894736</c:v>
                </c:pt>
                <c:pt idx="3">
                  <c:v>1.4945054945054945</c:v>
                </c:pt>
                <c:pt idx="4" formatCode="0.000">
                  <c:v>1.2061068702290076</c:v>
                </c:pt>
                <c:pt idx="5">
                  <c:v>1.2803030303030303</c:v>
                </c:pt>
                <c:pt idx="6" formatCode="0.000">
                  <c:v>1.2102564102564102</c:v>
                </c:pt>
                <c:pt idx="7">
                  <c:v>1.2747252747252746</c:v>
                </c:pt>
                <c:pt idx="8" formatCode="0.000">
                  <c:v>1.2047477744807122</c:v>
                </c:pt>
                <c:pt idx="9">
                  <c:v>1.0716417910447762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3A-44E4-AAFB-68D951920D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3933520"/>
        <c:axId val="343935600"/>
      </c:lineChart>
      <c:catAx>
        <c:axId val="343933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5600"/>
        <c:crosses val="autoZero"/>
        <c:auto val="1"/>
        <c:lblAlgn val="ctr"/>
        <c:lblOffset val="100"/>
        <c:noMultiLvlLbl val="0"/>
      </c:catAx>
      <c:valAx>
        <c:axId val="34393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3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solidFill>
            <a:srgbClr val="00B05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com</a:t>
            </a:r>
            <a:r>
              <a:rPr lang="pt-BR" baseline="0"/>
              <a:t>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'Comparação regras vizinhos'!$O$104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vizinhos'!$P$104:$R$104</c:f>
              <c:numCache>
                <c:formatCode>0.000</c:formatCode>
                <c:ptCount val="3"/>
                <c:pt idx="0">
                  <c:v>1.673202614379085</c:v>
                </c:pt>
                <c:pt idx="1">
                  <c:v>1.6875</c:v>
                </c:pt>
                <c:pt idx="2">
                  <c:v>2.0964912280701755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B2-45F6-B334-6FF17A96F7FA}"/>
            </c:ext>
          </c:extLst>
        </c:ser>
        <c:ser>
          <c:idx val="2"/>
          <c:order val="2"/>
          <c:tx>
            <c:strRef>
              <c:f>'Comparação regras vizinhos'!$O$105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vizinhos'!$P$105:$R$105</c:f>
              <c:numCache>
                <c:formatCode>0.000</c:formatCode>
                <c:ptCount val="3"/>
                <c:pt idx="0">
                  <c:v>1.4090909090909092</c:v>
                </c:pt>
                <c:pt idx="1">
                  <c:v>1.2635658914728682</c:v>
                </c:pt>
                <c:pt idx="2">
                  <c:v>1.8362068965517242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CB2-45F6-B334-6FF17A96F7FA}"/>
            </c:ext>
          </c:extLst>
        </c:ser>
        <c:ser>
          <c:idx val="3"/>
          <c:order val="3"/>
          <c:tx>
            <c:strRef>
              <c:f>'Comparação regras vizinhos'!$O$106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vizinhos'!$P$106:$R$106</c:f>
              <c:numCache>
                <c:formatCode>0.000</c:formatCode>
                <c:ptCount val="3"/>
                <c:pt idx="0">
                  <c:v>1.3846153846153846</c:v>
                </c:pt>
                <c:pt idx="1">
                  <c:v>2.4761904761904763</c:v>
                </c:pt>
                <c:pt idx="2">
                  <c:v>1.3620689655172413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CB2-45F6-B334-6FF17A96F7FA}"/>
            </c:ext>
          </c:extLst>
        </c:ser>
        <c:ser>
          <c:idx val="4"/>
          <c:order val="4"/>
          <c:tx>
            <c:strRef>
              <c:f>'Comparação regras vizinhos'!$O$107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vizinhos'!$P$107:$R$107</c:f>
              <c:numCache>
                <c:formatCode>0.000</c:formatCode>
                <c:ptCount val="3"/>
                <c:pt idx="0">
                  <c:v>1.4090909090909092</c:v>
                </c:pt>
                <c:pt idx="1">
                  <c:v>1.6434108527131783</c:v>
                </c:pt>
                <c:pt idx="2">
                  <c:v>1.9739130434782608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CB2-45F6-B334-6FF17A96F7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43933520"/>
        <c:axId val="343935600"/>
      </c:barChart>
      <c:lineChart>
        <c:grouping val="standard"/>
        <c:varyColors val="0"/>
        <c:ser>
          <c:idx val="0"/>
          <c:order val="0"/>
          <c:tx>
            <c:strRef>
              <c:f>'Comparação regras vizinhos'!$O$103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vizinhos'!$P$102:$R$102</c:f>
              <c:strCache>
                <c:ptCount val="3"/>
                <c:pt idx="0">
                  <c:v>2 Obstáculos</c:v>
                </c:pt>
                <c:pt idx="1">
                  <c:v>4 Obstáculos</c:v>
                </c:pt>
                <c:pt idx="2">
                  <c:v>5 Obstáculos</c:v>
                </c:pt>
              </c:strCache>
            </c:strRef>
          </c:cat>
          <c:val>
            <c:numRef>
              <c:f>'Comparação regras vizinhos'!$P$103:$R$103</c:f>
              <c:numCache>
                <c:formatCode>0.000</c:formatCode>
                <c:ptCount val="3"/>
                <c:pt idx="0">
                  <c:v>1.2395209580838322</c:v>
                </c:pt>
                <c:pt idx="1">
                  <c:v>1.3006993006993006</c:v>
                </c:pt>
                <c:pt idx="2">
                  <c:v>1.6230769230769231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CB2-45F6-B334-6FF17A96F7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3933520"/>
        <c:axId val="343935600"/>
      </c:lineChart>
      <c:catAx>
        <c:axId val="343933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5600"/>
        <c:crosses val="autoZero"/>
        <c:auto val="1"/>
        <c:lblAlgn val="ctr"/>
        <c:lblOffset val="100"/>
        <c:noMultiLvlLbl val="0"/>
      </c:catAx>
      <c:valAx>
        <c:axId val="34393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3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solidFill>
            <a:srgbClr val="00B05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Escolha</a:t>
            </a:r>
            <a:r>
              <a:rPr lang="pt-BR" baseline="0"/>
              <a:t> Aleatória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2"/>
          <c:order val="2"/>
          <c:tx>
            <c:strRef>
              <c:f>'Comparação regras vizinhos'!$P$144</c:f>
              <c:strCache>
                <c:ptCount val="1"/>
                <c:pt idx="0">
                  <c:v>1º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vizinhos'!$Q$144:$U$144</c:f>
              <c:numCache>
                <c:formatCode>0.000</c:formatCode>
                <c:ptCount val="5"/>
                <c:pt idx="0">
                  <c:v>1.35</c:v>
                </c:pt>
                <c:pt idx="1">
                  <c:v>1.4021739130434783</c:v>
                </c:pt>
                <c:pt idx="2">
                  <c:v>1.4306569343065694</c:v>
                </c:pt>
                <c:pt idx="3">
                  <c:v>1.6703910614525139</c:v>
                </c:pt>
                <c:pt idx="4">
                  <c:v>1.6568914956011731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49D-46F9-AFAA-A0AAF4307C1D}"/>
            </c:ext>
          </c:extLst>
        </c:ser>
        <c:ser>
          <c:idx val="3"/>
          <c:order val="3"/>
          <c:tx>
            <c:strRef>
              <c:f>'Comparação regras vizinhos'!$P$145</c:f>
              <c:strCache>
                <c:ptCount val="1"/>
                <c:pt idx="0">
                  <c:v>2º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vizinhos'!$Q$145:$U$145</c:f>
              <c:numCache>
                <c:formatCode>0.000</c:formatCode>
                <c:ptCount val="5"/>
                <c:pt idx="0">
                  <c:v>1.3333333333333333</c:v>
                </c:pt>
                <c:pt idx="1">
                  <c:v>1.4673913043478262</c:v>
                </c:pt>
                <c:pt idx="2">
                  <c:v>1.6518518518518519</c:v>
                </c:pt>
                <c:pt idx="3">
                  <c:v>1.4419889502762431</c:v>
                </c:pt>
                <c:pt idx="4">
                  <c:v>1.5438596491228069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49D-46F9-AFAA-A0AAF4307C1D}"/>
            </c:ext>
          </c:extLst>
        </c:ser>
        <c:ser>
          <c:idx val="4"/>
          <c:order val="4"/>
          <c:tx>
            <c:strRef>
              <c:f>'Comparação regras vizinhos'!$P$146</c:f>
              <c:strCache>
                <c:ptCount val="1"/>
                <c:pt idx="0">
                  <c:v>3º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vizinhos'!$Q$146:$U$146</c:f>
              <c:numCache>
                <c:formatCode>0.000</c:formatCode>
                <c:ptCount val="5"/>
                <c:pt idx="0">
                  <c:v>1.4833333333333334</c:v>
                </c:pt>
                <c:pt idx="1">
                  <c:v>1.326086956521739</c:v>
                </c:pt>
                <c:pt idx="2">
                  <c:v>1.3851851851851851</c:v>
                </c:pt>
                <c:pt idx="3">
                  <c:v>1.441340782122905</c:v>
                </c:pt>
                <c:pt idx="4">
                  <c:v>1.4897360703812317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49D-46F9-AFAA-A0AAF4307C1D}"/>
            </c:ext>
          </c:extLst>
        </c:ser>
        <c:ser>
          <c:idx val="5"/>
          <c:order val="5"/>
          <c:tx>
            <c:strRef>
              <c:f>'Comparação regras vizinhos'!$P$147</c:f>
              <c:strCache>
                <c:ptCount val="1"/>
                <c:pt idx="0">
                  <c:v>4º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vizinhos'!$Q$147:$U$147</c:f>
              <c:numCache>
                <c:formatCode>0.000</c:formatCode>
                <c:ptCount val="5"/>
                <c:pt idx="0">
                  <c:v>1.1333333333333333</c:v>
                </c:pt>
                <c:pt idx="1">
                  <c:v>1.2934782608695652</c:v>
                </c:pt>
                <c:pt idx="2">
                  <c:v>1.4744525547445255</c:v>
                </c:pt>
                <c:pt idx="3">
                  <c:v>1.2793296089385475</c:v>
                </c:pt>
                <c:pt idx="4">
                  <c:v>1.536231884057971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49D-46F9-AFAA-A0AAF4307C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69932207"/>
        <c:axId val="1969927215"/>
      </c:barChart>
      <c:lineChart>
        <c:grouping val="standard"/>
        <c:varyColors val="0"/>
        <c:ser>
          <c:idx val="0"/>
          <c:order val="0"/>
          <c:tx>
            <c:strRef>
              <c:f>'Comparação regras vizinhos'!$P$142</c:f>
              <c:strCache>
                <c:ptCount val="1"/>
                <c:pt idx="0">
                  <c:v>Ref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vizinhos'!$Q$142:$U$142</c:f>
              <c:numCache>
                <c:formatCode>0.000</c:formatCode>
                <c:ptCount val="5"/>
                <c:pt idx="0">
                  <c:v>1.65</c:v>
                </c:pt>
                <c:pt idx="1">
                  <c:v>1.4105263157894736</c:v>
                </c:pt>
                <c:pt idx="2">
                  <c:v>1.2061068702290076</c:v>
                </c:pt>
                <c:pt idx="3">
                  <c:v>1.2102564102564102</c:v>
                </c:pt>
                <c:pt idx="4">
                  <c:v>1.2047477744807122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49D-46F9-AFAA-A0AAF4307C1D}"/>
            </c:ext>
          </c:extLst>
        </c:ser>
        <c:ser>
          <c:idx val="1"/>
          <c:order val="1"/>
          <c:tx>
            <c:strRef>
              <c:f>'Comparação regras vizinhos'!$P$143</c:f>
              <c:strCache>
                <c:ptCount val="1"/>
                <c:pt idx="0">
                  <c:v>Best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vizinhos'!$Q$143:$U$143</c:f>
              <c:numCache>
                <c:formatCode>0.000</c:formatCode>
                <c:ptCount val="5"/>
                <c:pt idx="0">
                  <c:v>1.1333333333333333</c:v>
                </c:pt>
                <c:pt idx="1">
                  <c:v>1.25</c:v>
                </c:pt>
                <c:pt idx="2">
                  <c:v>1.1386861313868613</c:v>
                </c:pt>
                <c:pt idx="3">
                  <c:v>1.0274725274725274</c:v>
                </c:pt>
                <c:pt idx="4">
                  <c:v>1.0260115606936415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9D-46F9-AFAA-A0AAF4307C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69932207"/>
        <c:axId val="1969927215"/>
      </c:lineChart>
      <c:catAx>
        <c:axId val="19699322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69927215"/>
        <c:crosses val="autoZero"/>
        <c:auto val="1"/>
        <c:lblAlgn val="ctr"/>
        <c:lblOffset val="100"/>
        <c:noMultiLvlLbl val="0"/>
      </c:catAx>
      <c:valAx>
        <c:axId val="19699272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699322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Without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'Comparação vizinhos livre'!$A$62</c:f>
              <c:strCache>
                <c:ptCount val="1"/>
                <c:pt idx="0">
                  <c:v>Fifo - Minimum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9x9</c:v>
                </c:pt>
              </c:strCache>
            </c:strRef>
          </c:cat>
          <c:val>
            <c:numRef>
              <c:f>'Comparação vizinhos livre'!$B$62:$F$62</c:f>
              <c:numCache>
                <c:formatCode>0.000</c:formatCode>
                <c:ptCount val="5"/>
                <c:pt idx="0">
                  <c:v>1.6497881355932202</c:v>
                </c:pt>
                <c:pt idx="1">
                  <c:v>1.3403152435973253</c:v>
                </c:pt>
                <c:pt idx="2">
                  <c:v>1.2320675914120791</c:v>
                </c:pt>
                <c:pt idx="3">
                  <c:v>1.2572355915250153</c:v>
                </c:pt>
                <c:pt idx="4">
                  <c:v>1.1488238757216931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DA-4699-96D5-7CDB87F48F56}"/>
            </c:ext>
          </c:extLst>
        </c:ser>
        <c:ser>
          <c:idx val="1"/>
          <c:order val="1"/>
          <c:tx>
            <c:strRef>
              <c:f>'Comparação vizinhos livre'!$A$63</c:f>
              <c:strCache>
                <c:ptCount val="1"/>
                <c:pt idx="0">
                  <c:v>Fifo - Maximo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9x9</c:v>
                </c:pt>
              </c:strCache>
            </c:strRef>
          </c:cat>
          <c:val>
            <c:numRef>
              <c:f>'Comparação vizinhos livre'!$B$63:$F$63</c:f>
              <c:numCache>
                <c:formatCode>0.000</c:formatCode>
                <c:ptCount val="5"/>
                <c:pt idx="0">
                  <c:v>1.3055790960451978</c:v>
                </c:pt>
                <c:pt idx="1">
                  <c:v>1.3614130434782608</c:v>
                </c:pt>
                <c:pt idx="2">
                  <c:v>1.5217854162711535</c:v>
                </c:pt>
                <c:pt idx="3">
                  <c:v>1.2554114490161001</c:v>
                </c:pt>
                <c:pt idx="4">
                  <c:v>1.1679385137275096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7DA-4699-96D5-7CDB87F48F56}"/>
            </c:ext>
          </c:extLst>
        </c:ser>
        <c:ser>
          <c:idx val="2"/>
          <c:order val="2"/>
          <c:tx>
            <c:strRef>
              <c:f>'Comparação vizinhos livre'!$A$64</c:f>
              <c:strCache>
                <c:ptCount val="1"/>
                <c:pt idx="0">
                  <c:v>Maximum - Minimum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9x9</c:v>
                </c:pt>
              </c:strCache>
            </c:strRef>
          </c:cat>
          <c:val>
            <c:numRef>
              <c:f>'Comparação vizinhos livre'!$B$64:$F$64</c:f>
              <c:numCache>
                <c:formatCode>0.000</c:formatCode>
                <c:ptCount val="5"/>
                <c:pt idx="0">
                  <c:v>1.1379310344827587</c:v>
                </c:pt>
                <c:pt idx="1">
                  <c:v>1.1563246536072622</c:v>
                </c:pt>
                <c:pt idx="2">
                  <c:v>1.0937791559189947</c:v>
                </c:pt>
                <c:pt idx="3">
                  <c:v>1.0349999999999999</c:v>
                </c:pt>
                <c:pt idx="4">
                  <c:v>1.1435138215006595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7DA-4699-96D5-7CDB87F48F56}"/>
            </c:ext>
          </c:extLst>
        </c:ser>
        <c:ser>
          <c:idx val="3"/>
          <c:order val="3"/>
          <c:tx>
            <c:strRef>
              <c:f>'Comparação vizinhos livre'!$A$65</c:f>
              <c:strCache>
                <c:ptCount val="1"/>
                <c:pt idx="0">
                  <c:v>Maximum - Fifo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9x9</c:v>
                </c:pt>
              </c:strCache>
            </c:strRef>
          </c:cat>
          <c:val>
            <c:numRef>
              <c:f>'Comparação vizinhos livre'!$B$65:$F$65</c:f>
              <c:numCache>
                <c:formatCode>0.000</c:formatCode>
                <c:ptCount val="5"/>
                <c:pt idx="0">
                  <c:v>1.2208333333333332</c:v>
                </c:pt>
                <c:pt idx="1">
                  <c:v>1.1467391304347827</c:v>
                </c:pt>
                <c:pt idx="2">
                  <c:v>1.158635640195379</c:v>
                </c:pt>
                <c:pt idx="3">
                  <c:v>1.1132234432234434</c:v>
                </c:pt>
                <c:pt idx="4">
                  <c:v>1.113408329357972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7DA-4699-96D5-7CDB87F48F56}"/>
            </c:ext>
          </c:extLst>
        </c:ser>
        <c:ser>
          <c:idx val="4"/>
          <c:order val="4"/>
          <c:tx>
            <c:strRef>
              <c:f>'Comparação vizinhos livre'!$A$66</c:f>
              <c:strCache>
                <c:ptCount val="1"/>
                <c:pt idx="0">
                  <c:v>Maximum - Maximum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9x9</c:v>
                </c:pt>
              </c:strCache>
            </c:strRef>
          </c:cat>
          <c:val>
            <c:numRef>
              <c:f>'Comparação vizinhos livre'!$B$66:$F$66</c:f>
              <c:numCache>
                <c:formatCode>0.000</c:formatCode>
                <c:ptCount val="5"/>
                <c:pt idx="0">
                  <c:v>1.1083333333333334</c:v>
                </c:pt>
                <c:pt idx="1">
                  <c:v>1.1841555183946488</c:v>
                </c:pt>
                <c:pt idx="2">
                  <c:v>1.2515568373232606</c:v>
                </c:pt>
                <c:pt idx="3">
                  <c:v>1.2269895076674737</c:v>
                </c:pt>
                <c:pt idx="4">
                  <c:v>1.2390022180400591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7DA-4699-96D5-7CDB87F48F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26816223"/>
        <c:axId val="1726817055"/>
      </c:barChart>
      <c:catAx>
        <c:axId val="172681622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Scene Size (m²)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26817055"/>
        <c:crosses val="autoZero"/>
        <c:auto val="1"/>
        <c:lblAlgn val="ctr"/>
        <c:lblOffset val="100"/>
        <c:noMultiLvlLbl val="0"/>
      </c:catAx>
      <c:valAx>
        <c:axId val="1726817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Evaluation</a:t>
                </a:r>
                <a:r>
                  <a:rPr lang="pt-BR" baseline="0"/>
                  <a:t> Metric</a:t>
                </a:r>
                <a:endParaRPr lang="pt-B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26816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With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'Comparação vizinhos Obstáculos'!$A$71</c:f>
              <c:strCache>
                <c:ptCount val="1"/>
                <c:pt idx="0">
                  <c:v>Fifo - Minimum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numRef>
              <c:f>'Comparação vizinhos Obstáculos'!$B$70:$G$70</c:f>
              <c:numCache>
                <c:formatCode>General</c:formatCode>
                <c:ptCount val="6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</c:numCache>
            </c:numRef>
          </c:cat>
          <c:val>
            <c:numRef>
              <c:f>'Comparação vizinhos Obstáculos'!$B$71:$G$71</c:f>
              <c:numCache>
                <c:formatCode>0.000</c:formatCode>
                <c:ptCount val="6"/>
                <c:pt idx="0">
                  <c:v>1.4386054075777821</c:v>
                </c:pt>
                <c:pt idx="1">
                  <c:v>1.3270945688158244</c:v>
                </c:pt>
                <c:pt idx="2">
                  <c:v>1.7345692758684883</c:v>
                </c:pt>
                <c:pt idx="3">
                  <c:v>2.0494191163527549</c:v>
                </c:pt>
                <c:pt idx="4">
                  <c:v>1.9184114769744691</c:v>
                </c:pt>
                <c:pt idx="5">
                  <c:v>1.9381413210445471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E88-40CC-A3E8-134A0D76743C}"/>
            </c:ext>
          </c:extLst>
        </c:ser>
        <c:ser>
          <c:idx val="1"/>
          <c:order val="1"/>
          <c:tx>
            <c:strRef>
              <c:f>'Comparação vizinhos Obstáculos'!$A$72</c:f>
              <c:strCache>
                <c:ptCount val="1"/>
                <c:pt idx="0">
                  <c:v>Fifo - Maximum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numRef>
              <c:f>'Comparação vizinhos Obstáculos'!$B$70:$G$70</c:f>
              <c:numCache>
                <c:formatCode>General</c:formatCode>
                <c:ptCount val="6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</c:numCache>
            </c:numRef>
          </c:cat>
          <c:val>
            <c:numRef>
              <c:f>'Comparação vizinhos Obstáculos'!$B$72:$G$72</c:f>
              <c:numCache>
                <c:formatCode>0.000</c:formatCode>
                <c:ptCount val="6"/>
                <c:pt idx="0">
                  <c:v>1.426291817694987</c:v>
                </c:pt>
                <c:pt idx="1">
                  <c:v>1.504618664242739</c:v>
                </c:pt>
                <c:pt idx="2">
                  <c:v>1.7571924603174602</c:v>
                </c:pt>
                <c:pt idx="3">
                  <c:v>1.9566752807806622</c:v>
                </c:pt>
                <c:pt idx="4">
                  <c:v>1.8095819663167105</c:v>
                </c:pt>
                <c:pt idx="5">
                  <c:v>1.9354410653783696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E88-40CC-A3E8-134A0D76743C}"/>
            </c:ext>
          </c:extLst>
        </c:ser>
        <c:ser>
          <c:idx val="2"/>
          <c:order val="2"/>
          <c:tx>
            <c:strRef>
              <c:f>'Comparação vizinhos Obstáculos'!$A$73</c:f>
              <c:strCache>
                <c:ptCount val="1"/>
                <c:pt idx="0">
                  <c:v>Maximum - Minimum</c:v>
                </c:pt>
              </c:strCache>
            </c:strRef>
          </c:tx>
          <c:spPr>
            <a:solidFill>
              <a:schemeClr val="bg2">
                <a:lumMod val="75000"/>
              </a:schemeClr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numRef>
              <c:f>'Comparação vizinhos Obstáculos'!$B$70:$G$70</c:f>
              <c:numCache>
                <c:formatCode>General</c:formatCode>
                <c:ptCount val="6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</c:numCache>
            </c:numRef>
          </c:cat>
          <c:val>
            <c:numRef>
              <c:f>'Comparação vizinhos Obstáculos'!$B$73:$G$73</c:f>
              <c:numCache>
                <c:formatCode>0.000</c:formatCode>
                <c:ptCount val="6"/>
                <c:pt idx="0">
                  <c:v>1.1407387955182071</c:v>
                </c:pt>
                <c:pt idx="1">
                  <c:v>1.1948051948051948</c:v>
                </c:pt>
                <c:pt idx="2">
                  <c:v>1.3498659290499297</c:v>
                </c:pt>
                <c:pt idx="3">
                  <c:v>1.580734632683658</c:v>
                </c:pt>
                <c:pt idx="4">
                  <c:v>1.4657210875984252</c:v>
                </c:pt>
                <c:pt idx="5">
                  <c:v>1.5584736161376842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E88-40CC-A3E8-134A0D76743C}"/>
            </c:ext>
          </c:extLst>
        </c:ser>
        <c:ser>
          <c:idx val="3"/>
          <c:order val="3"/>
          <c:tx>
            <c:strRef>
              <c:f>'Comparação vizinhos Obstáculos'!$A$74</c:f>
              <c:strCache>
                <c:ptCount val="1"/>
                <c:pt idx="0">
                  <c:v>Maximum - Fifo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numRef>
              <c:f>'Comparação vizinhos Obstáculos'!$B$70:$G$70</c:f>
              <c:numCache>
                <c:formatCode>General</c:formatCode>
                <c:ptCount val="6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</c:numCache>
            </c:numRef>
          </c:cat>
          <c:val>
            <c:numRef>
              <c:f>'Comparação vizinhos Obstáculos'!$B$74:$G$74</c:f>
              <c:numCache>
                <c:formatCode>0.000</c:formatCode>
                <c:ptCount val="6"/>
                <c:pt idx="0">
                  <c:v>1.167150782468676</c:v>
                </c:pt>
                <c:pt idx="1">
                  <c:v>1.3023226773226773</c:v>
                </c:pt>
                <c:pt idx="2">
                  <c:v>1.8327551159575257</c:v>
                </c:pt>
                <c:pt idx="3">
                  <c:v>1.8120877061469265</c:v>
                </c:pt>
                <c:pt idx="4">
                  <c:v>1.8416814636451693</c:v>
                </c:pt>
                <c:pt idx="5">
                  <c:v>1.9242520394219222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E88-40CC-A3E8-134A0D76743C}"/>
            </c:ext>
          </c:extLst>
        </c:ser>
        <c:ser>
          <c:idx val="4"/>
          <c:order val="4"/>
          <c:tx>
            <c:strRef>
              <c:f>'Comparação vizinhos Obstáculos'!$A$75</c:f>
              <c:strCache>
                <c:ptCount val="1"/>
                <c:pt idx="0">
                  <c:v>Maximum - Maximum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numRef>
              <c:f>'Comparação vizinhos Obstáculos'!$B$70:$G$70</c:f>
              <c:numCache>
                <c:formatCode>General</c:formatCode>
                <c:ptCount val="6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</c:numCache>
            </c:numRef>
          </c:cat>
          <c:val>
            <c:numRef>
              <c:f>'Comparação vizinhos Obstáculos'!$B$75:$G$75</c:f>
              <c:numCache>
                <c:formatCode>0.000</c:formatCode>
                <c:ptCount val="6"/>
                <c:pt idx="0">
                  <c:v>1.3812431858971135</c:v>
                </c:pt>
                <c:pt idx="1">
                  <c:v>1.4480519480519483</c:v>
                </c:pt>
                <c:pt idx="2">
                  <c:v>1.7248062015503876</c:v>
                </c:pt>
                <c:pt idx="3">
                  <c:v>1.9985194902548726</c:v>
                </c:pt>
                <c:pt idx="4">
                  <c:v>1.7654436261873516</c:v>
                </c:pt>
                <c:pt idx="5">
                  <c:v>1.8126209665202242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E88-40CC-A3E8-134A0D7674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92182767"/>
        <c:axId val="1492183183"/>
      </c:barChart>
      <c:catAx>
        <c:axId val="149218276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Number</a:t>
                </a:r>
                <a:r>
                  <a:rPr lang="pt-BR" baseline="0"/>
                  <a:t> of Obstacles</a:t>
                </a:r>
                <a:endParaRPr lang="pt-B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92183183"/>
        <c:crosses val="autoZero"/>
        <c:auto val="1"/>
        <c:lblAlgn val="ctr"/>
        <c:lblOffset val="100"/>
        <c:noMultiLvlLbl val="0"/>
      </c:catAx>
      <c:valAx>
        <c:axId val="1492183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Evaluation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92182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'Comparação Regras Labirinto Iso'!$A$21</c:f>
              <c:strCache>
                <c:ptCount val="1"/>
                <c:pt idx="0">
                  <c:v>Fifo - Minimum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'Comparação Regras Labirinto Iso'!$B$20:$E$20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f>'Comparação Regras Labirinto Iso'!$B$21:$E$21</c:f>
              <c:numCache>
                <c:formatCode>0.0000</c:formatCode>
                <c:ptCount val="4"/>
                <c:pt idx="0">
                  <c:v>1.2184615384615385</c:v>
                </c:pt>
                <c:pt idx="1">
                  <c:v>1.2523076923076923</c:v>
                </c:pt>
                <c:pt idx="2">
                  <c:v>1.2142857142857142</c:v>
                </c:pt>
                <c:pt idx="3">
                  <c:v>1.2113564668769716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5-4E30-8074-4C534628FF71}"/>
            </c:ext>
          </c:extLst>
        </c:ser>
        <c:ser>
          <c:idx val="1"/>
          <c:order val="1"/>
          <c:tx>
            <c:strRef>
              <c:f>'Comparação Regras Labirinto Iso'!$A$22</c:f>
              <c:strCache>
                <c:ptCount val="1"/>
                <c:pt idx="0">
                  <c:v>Fifo - Maximo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'Comparação Regras Labirinto Iso'!$B$20:$E$20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f>'Comparação Regras Labirinto Iso'!$B$22:$E$22</c:f>
              <c:numCache>
                <c:formatCode>0.0000</c:formatCode>
                <c:ptCount val="4"/>
                <c:pt idx="0">
                  <c:v>1.3768996960486322</c:v>
                </c:pt>
                <c:pt idx="1">
                  <c:v>1.5993883792048931</c:v>
                </c:pt>
                <c:pt idx="2">
                  <c:v>1.3613707165109035</c:v>
                </c:pt>
                <c:pt idx="3">
                  <c:v>1.5362776025236593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785-4E30-8074-4C534628FF71}"/>
            </c:ext>
          </c:extLst>
        </c:ser>
        <c:ser>
          <c:idx val="2"/>
          <c:order val="2"/>
          <c:tx>
            <c:strRef>
              <c:f>'Comparação Regras Labirinto Iso'!$A$23</c:f>
              <c:strCache>
                <c:ptCount val="1"/>
                <c:pt idx="0">
                  <c:v>Maximum - Minimum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'Comparação Regras Labirinto Iso'!$B$20:$E$20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f>'Comparação Regras Labirinto Iso'!$B$23:$E$23</c:f>
              <c:numCache>
                <c:formatCode>0.0000</c:formatCode>
                <c:ptCount val="4"/>
                <c:pt idx="0">
                  <c:v>1.2522796352583587</c:v>
                </c:pt>
                <c:pt idx="1">
                  <c:v>1.253968253968254</c:v>
                </c:pt>
                <c:pt idx="2">
                  <c:v>1.2423312883435582</c:v>
                </c:pt>
                <c:pt idx="3">
                  <c:v>1.2888198757763976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785-4E30-8074-4C534628FF71}"/>
            </c:ext>
          </c:extLst>
        </c:ser>
        <c:ser>
          <c:idx val="3"/>
          <c:order val="3"/>
          <c:tx>
            <c:strRef>
              <c:f>'Comparação Regras Labirinto Iso'!$A$24</c:f>
              <c:strCache>
                <c:ptCount val="1"/>
                <c:pt idx="0">
                  <c:v>Maximum - Fifo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'Comparação Regras Labirinto Iso'!$B$20:$E$20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f>'Comparação Regras Labirinto Iso'!$B$24:$E$24</c:f>
              <c:numCache>
                <c:formatCode>0.0000</c:formatCode>
                <c:ptCount val="4"/>
                <c:pt idx="0">
                  <c:v>1.3757575757575757</c:v>
                </c:pt>
                <c:pt idx="1">
                  <c:v>1.4349206349206349</c:v>
                </c:pt>
                <c:pt idx="2">
                  <c:v>1.4984984984984986</c:v>
                </c:pt>
                <c:pt idx="3">
                  <c:v>1.4741935483870967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785-4E30-8074-4C534628FF71}"/>
            </c:ext>
          </c:extLst>
        </c:ser>
        <c:ser>
          <c:idx val="4"/>
          <c:order val="4"/>
          <c:tx>
            <c:strRef>
              <c:f>'Comparação Regras Labirinto Iso'!$A$25</c:f>
              <c:strCache>
                <c:ptCount val="1"/>
                <c:pt idx="0">
                  <c:v>Maximum - Maximum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'Comparação Regras Labirinto Iso'!$B$20:$E$20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f>'Comparação Regras Labirinto Iso'!$B$25:$E$25</c:f>
              <c:numCache>
                <c:formatCode>0.0000</c:formatCode>
                <c:ptCount val="4"/>
                <c:pt idx="0">
                  <c:v>1.3323262839879153</c:v>
                </c:pt>
                <c:pt idx="1">
                  <c:v>1.3768996960486322</c:v>
                </c:pt>
                <c:pt idx="2">
                  <c:v>1.4404761904761905</c:v>
                </c:pt>
                <c:pt idx="3">
                  <c:v>1.7809523809523808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785-4E30-8074-4C534628FF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40653599"/>
        <c:axId val="940648607"/>
      </c:barChart>
      <c:catAx>
        <c:axId val="940653599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600" b="1">
                    <a:solidFill>
                      <a:schemeClr val="tx1"/>
                    </a:solidFill>
                  </a:rPr>
                  <a:t>Positions</a:t>
                </a:r>
              </a:p>
            </c:rich>
          </c:tx>
          <c:layout>
            <c:manualLayout>
              <c:xMode val="edge"/>
              <c:yMode val="edge"/>
              <c:x val="0.4649620290001063"/>
              <c:y val="0.8170826655517617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5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40648607"/>
        <c:crosses val="autoZero"/>
        <c:auto val="1"/>
        <c:lblAlgn val="ctr"/>
        <c:lblOffset val="100"/>
        <c:noMultiLvlLbl val="0"/>
      </c:catAx>
      <c:valAx>
        <c:axId val="940648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8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800" b="1">
                    <a:solidFill>
                      <a:schemeClr val="tx1"/>
                    </a:solidFill>
                  </a:rPr>
                  <a:t>Evaluation Metric</a:t>
                </a:r>
              </a:p>
            </c:rich>
          </c:tx>
          <c:layout>
            <c:manualLayout>
              <c:xMode val="edge"/>
              <c:yMode val="edge"/>
              <c:x val="1.2446518864255154E-2"/>
              <c:y val="0.2409069079131065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8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3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406535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3.9443950103252015E-3"/>
          <c:y val="0.89050426218846535"/>
          <c:w val="0.99501043712819481"/>
          <c:h val="0.1070791814739971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movimentação'!$R$204:$T$204</c:f>
              <c:numCache>
                <c:formatCode>General</c:formatCode>
                <c:ptCount val="3"/>
                <c:pt idx="0">
                  <c:v>94.571881540705007</c:v>
                </c:pt>
                <c:pt idx="1">
                  <c:v>74.044634441720703</c:v>
                </c:pt>
                <c:pt idx="2">
                  <c:v>66.568509808847196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76F-464F-9FCE-D6DA0C0A7D73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movimentação'!$R$205:$T$205</c:f>
              <c:numCache>
                <c:formatCode>General</c:formatCode>
                <c:ptCount val="3"/>
                <c:pt idx="0">
                  <c:v>31.962069871838903</c:v>
                </c:pt>
                <c:pt idx="1">
                  <c:v>21.600642462329098</c:v>
                </c:pt>
                <c:pt idx="2">
                  <c:v>19.519813674525402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6F-464F-9FCE-D6DA0C0A7D73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movimentação'!$R$206:$T$206</c:f>
              <c:numCache>
                <c:formatCode>General</c:formatCode>
                <c:ptCount val="3"/>
                <c:pt idx="0">
                  <c:v>63.266975706272099</c:v>
                </c:pt>
                <c:pt idx="1">
                  <c:v>47.822638452024798</c:v>
                </c:pt>
                <c:pt idx="2">
                  <c:v>43.044161741686395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76F-464F-9FCE-D6DA0C0A7D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movimentação'!$G$148:$J$148</c:f>
              <c:numCache>
                <c:formatCode>General</c:formatCode>
                <c:ptCount val="4"/>
                <c:pt idx="0">
                  <c:v>130.35069649206298</c:v>
                </c:pt>
                <c:pt idx="1">
                  <c:v>209.23384674472601</c:v>
                </c:pt>
                <c:pt idx="2">
                  <c:v>156.61943672162201</c:v>
                </c:pt>
                <c:pt idx="3">
                  <c:v>216.26909681752801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65-42B0-A266-14483894CD22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movimentação'!$G$149:$J$149</c:f>
              <c:numCache>
                <c:formatCode>General</c:formatCode>
                <c:ptCount val="4"/>
                <c:pt idx="0">
                  <c:v>38.967063837748903</c:v>
                </c:pt>
                <c:pt idx="1">
                  <c:v>59.889451593130502</c:v>
                </c:pt>
                <c:pt idx="2">
                  <c:v>58.631544783876997</c:v>
                </c:pt>
                <c:pt idx="3">
                  <c:v>71.843546450308494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65-42B0-A266-14483894CD22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movimentação'!$G$150:$J$150</c:f>
              <c:numCache>
                <c:formatCode>General</c:formatCode>
                <c:ptCount val="4"/>
                <c:pt idx="0">
                  <c:v>84.658880164905895</c:v>
                </c:pt>
                <c:pt idx="1">
                  <c:v>134.561649168928</c:v>
                </c:pt>
                <c:pt idx="2">
                  <c:v>107.625490752749</c:v>
                </c:pt>
                <c:pt idx="3">
                  <c:v>144.05632163391797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65-42B0-A266-14483894CD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movimentação'!$O$148:$R$148</c:f>
              <c:numCache>
                <c:formatCode>General</c:formatCode>
                <c:ptCount val="4"/>
                <c:pt idx="0">
                  <c:v>97.806137501772398</c:v>
                </c:pt>
                <c:pt idx="1">
                  <c:v>111.303978073309</c:v>
                </c:pt>
                <c:pt idx="2">
                  <c:v>118.39121736246599</c:v>
                </c:pt>
                <c:pt idx="3">
                  <c:v>168.76316203079401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6B-4377-83EF-73CE4B5DEF1E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movimentação'!$O$149:$R$149</c:f>
              <c:numCache>
                <c:formatCode>General</c:formatCode>
                <c:ptCount val="4"/>
                <c:pt idx="0">
                  <c:v>32.883242575645497</c:v>
                </c:pt>
                <c:pt idx="1">
                  <c:v>37.799261632053906</c:v>
                </c:pt>
                <c:pt idx="2">
                  <c:v>42.833091389557097</c:v>
                </c:pt>
                <c:pt idx="3">
                  <c:v>55.2939085406489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6B-4377-83EF-73CE4B5DEF1E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movimentação'!$O$150:$R$150</c:f>
              <c:numCache>
                <c:formatCode>General</c:formatCode>
                <c:ptCount val="4"/>
                <c:pt idx="0">
                  <c:v>65.34469003870889</c:v>
                </c:pt>
                <c:pt idx="1">
                  <c:v>74.551619852681796</c:v>
                </c:pt>
                <c:pt idx="2">
                  <c:v>80.612154376011887</c:v>
                </c:pt>
                <c:pt idx="3">
                  <c:v>112.02853528572101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6B-4377-83EF-73CE4B5DEF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movimentação'!$W$148:$Z$148</c:f>
              <c:numCache>
                <c:formatCode>General</c:formatCode>
                <c:ptCount val="4"/>
                <c:pt idx="0">
                  <c:v>87.057117851411007</c:v>
                </c:pt>
                <c:pt idx="1">
                  <c:v>92.800624192623502</c:v>
                </c:pt>
                <c:pt idx="2">
                  <c:v>133.88838485718901</c:v>
                </c:pt>
                <c:pt idx="3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3A-4CAF-ACBC-948922FDFDE8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movimentação'!$W$149:$Z$149</c:f>
              <c:numCache>
                <c:formatCode>General</c:formatCode>
                <c:ptCount val="4"/>
                <c:pt idx="0">
                  <c:v>26.2501858446469</c:v>
                </c:pt>
                <c:pt idx="1">
                  <c:v>30.242344490983598</c:v>
                </c:pt>
                <c:pt idx="2">
                  <c:v>40.897946869955298</c:v>
                </c:pt>
                <c:pt idx="3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3A-4CAF-ACBC-948922FDFDE8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movimentação'!$W$150:$Z$150</c:f>
              <c:numCache>
                <c:formatCode>General</c:formatCode>
                <c:ptCount val="4"/>
                <c:pt idx="0">
                  <c:v>56.6536518480289</c:v>
                </c:pt>
                <c:pt idx="1">
                  <c:v>61.5214843418035</c:v>
                </c:pt>
                <c:pt idx="2">
                  <c:v>87.393165863572506</c:v>
                </c:pt>
                <c:pt idx="3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F3A-4CAF-ACBC-948922FDFD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5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6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7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26" Type="http://schemas.openxmlformats.org/officeDocument/2006/relationships/chart" Target="../charts/chart26.xml"/><Relationship Id="rId3" Type="http://schemas.openxmlformats.org/officeDocument/2006/relationships/chart" Target="../charts/chart3.xml"/><Relationship Id="rId21" Type="http://schemas.openxmlformats.org/officeDocument/2006/relationships/chart" Target="../charts/chart21.xml"/><Relationship Id="rId34" Type="http://schemas.openxmlformats.org/officeDocument/2006/relationships/chart" Target="../charts/chart34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5" Type="http://schemas.openxmlformats.org/officeDocument/2006/relationships/chart" Target="../charts/chart25.xml"/><Relationship Id="rId33" Type="http://schemas.openxmlformats.org/officeDocument/2006/relationships/chart" Target="../charts/chart33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29" Type="http://schemas.openxmlformats.org/officeDocument/2006/relationships/chart" Target="../charts/chart29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chart" Target="../charts/chart24.xml"/><Relationship Id="rId32" Type="http://schemas.openxmlformats.org/officeDocument/2006/relationships/chart" Target="../charts/chart32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23" Type="http://schemas.openxmlformats.org/officeDocument/2006/relationships/chart" Target="../charts/chart23.xml"/><Relationship Id="rId28" Type="http://schemas.openxmlformats.org/officeDocument/2006/relationships/chart" Target="../charts/chart28.xml"/><Relationship Id="rId36" Type="http://schemas.openxmlformats.org/officeDocument/2006/relationships/image" Target="../media/image19.png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31" Type="http://schemas.openxmlformats.org/officeDocument/2006/relationships/chart" Target="../charts/chart31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Relationship Id="rId22" Type="http://schemas.openxmlformats.org/officeDocument/2006/relationships/chart" Target="../charts/chart22.xml"/><Relationship Id="rId27" Type="http://schemas.openxmlformats.org/officeDocument/2006/relationships/chart" Target="../charts/chart27.xml"/><Relationship Id="rId30" Type="http://schemas.openxmlformats.org/officeDocument/2006/relationships/chart" Target="../charts/chart30.xml"/><Relationship Id="rId35" Type="http://schemas.openxmlformats.org/officeDocument/2006/relationships/image" Target="../media/image18.png"/><Relationship Id="rId8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3" Type="http://schemas.openxmlformats.org/officeDocument/2006/relationships/chart" Target="../charts/chart37.xml"/><Relationship Id="rId21" Type="http://schemas.openxmlformats.org/officeDocument/2006/relationships/image" Target="../media/image37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2" Type="http://schemas.openxmlformats.org/officeDocument/2006/relationships/chart" Target="../charts/chart36.xml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chart" Target="../charts/chart38.xml"/><Relationship Id="rId1" Type="http://schemas.openxmlformats.org/officeDocument/2006/relationships/chart" Target="../charts/chart35.xml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0.xml"/><Relationship Id="rId1" Type="http://schemas.openxmlformats.org/officeDocument/2006/relationships/chart" Target="../charts/chart39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8.xml"/><Relationship Id="rId3" Type="http://schemas.openxmlformats.org/officeDocument/2006/relationships/chart" Target="../charts/chart43.xml"/><Relationship Id="rId7" Type="http://schemas.openxmlformats.org/officeDocument/2006/relationships/chart" Target="../charts/chart47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Relationship Id="rId6" Type="http://schemas.openxmlformats.org/officeDocument/2006/relationships/chart" Target="../charts/chart46.xml"/><Relationship Id="rId5" Type="http://schemas.openxmlformats.org/officeDocument/2006/relationships/chart" Target="../charts/chart45.xml"/><Relationship Id="rId4" Type="http://schemas.openxmlformats.org/officeDocument/2006/relationships/chart" Target="../charts/chart44.xml"/><Relationship Id="rId9" Type="http://schemas.openxmlformats.org/officeDocument/2006/relationships/chart" Target="../charts/chart4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0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1.xml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4.xml"/><Relationship Id="rId2" Type="http://schemas.openxmlformats.org/officeDocument/2006/relationships/chart" Target="../charts/chart53.xml"/><Relationship Id="rId1" Type="http://schemas.openxmlformats.org/officeDocument/2006/relationships/chart" Target="../charts/chart5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45</xdr:row>
      <xdr:rowOff>78867</xdr:rowOff>
    </xdr:from>
    <xdr:to>
      <xdr:col>5</xdr:col>
      <xdr:colOff>571500</xdr:colOff>
      <xdr:row>52</xdr:row>
      <xdr:rowOff>162211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507AC25-6645-42C8-A982-DE3871BD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8794242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7</xdr:col>
      <xdr:colOff>542924</xdr:colOff>
      <xdr:row>45</xdr:row>
      <xdr:rowOff>152400</xdr:rowOff>
    </xdr:from>
    <xdr:to>
      <xdr:col>13</xdr:col>
      <xdr:colOff>567559</xdr:colOff>
      <xdr:row>53</xdr:row>
      <xdr:rowOff>133350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FE2555F-6EF6-4626-BCBA-35B1254A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39124" y="8867775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63</xdr:row>
      <xdr:rowOff>1</xdr:rowOff>
    </xdr:from>
    <xdr:to>
      <xdr:col>12</xdr:col>
      <xdr:colOff>573950</xdr:colOff>
      <xdr:row>71</xdr:row>
      <xdr:rowOff>114301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2D32FC4-C095-4B03-A761-87289A556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39126" y="12001501"/>
          <a:ext cx="4774474" cy="1638300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342901</xdr:colOff>
      <xdr:row>92</xdr:row>
      <xdr:rowOff>114300</xdr:rowOff>
    </xdr:from>
    <xdr:to>
      <xdr:col>16</xdr:col>
      <xdr:colOff>76580</xdr:colOff>
      <xdr:row>100</xdr:row>
      <xdr:rowOff>66962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63D949D-0D3C-4B1A-AD30-92CADFD3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96501" y="17964150"/>
          <a:ext cx="6029704" cy="1476662"/>
        </a:xfrm>
        <a:prstGeom prst="rect">
          <a:avLst/>
        </a:prstGeom>
      </xdr:spPr>
    </xdr:pic>
    <xdr:clientData/>
  </xdr:twoCellAnchor>
  <xdr:twoCellAnchor editAs="oneCell">
    <xdr:from>
      <xdr:col>9</xdr:col>
      <xdr:colOff>361950</xdr:colOff>
      <xdr:row>81</xdr:row>
      <xdr:rowOff>0</xdr:rowOff>
    </xdr:from>
    <xdr:to>
      <xdr:col>16</xdr:col>
      <xdr:colOff>85902</xdr:colOff>
      <xdr:row>88</xdr:row>
      <xdr:rowOff>152400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CB0E128-EDF0-4DD1-BCD7-A80C250AF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15550" y="15754350"/>
          <a:ext cx="6019977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194027</xdr:colOff>
      <xdr:row>129</xdr:row>
      <xdr:rowOff>98854</xdr:rowOff>
    </xdr:from>
    <xdr:to>
      <xdr:col>11</xdr:col>
      <xdr:colOff>509554</xdr:colOff>
      <xdr:row>156</xdr:row>
      <xdr:rowOff>38977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B270BC35-AB3E-42D3-B479-0CE9AB0BC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8783" y="24585074"/>
          <a:ext cx="8620862" cy="4958171"/>
        </a:xfrm>
        <a:prstGeom prst="rect">
          <a:avLst/>
        </a:prstGeom>
      </xdr:spPr>
    </xdr:pic>
    <xdr:clientData/>
  </xdr:twoCellAnchor>
  <xdr:twoCellAnchor editAs="oneCell">
    <xdr:from>
      <xdr:col>3</xdr:col>
      <xdr:colOff>58317</xdr:colOff>
      <xdr:row>185</xdr:row>
      <xdr:rowOff>77755</xdr:rowOff>
    </xdr:from>
    <xdr:to>
      <xdr:col>10</xdr:col>
      <xdr:colOff>719235</xdr:colOff>
      <xdr:row>210</xdr:row>
      <xdr:rowOff>8921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92BF58CE-A0BB-4A2A-9F86-384F26606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47577" y="36544898"/>
          <a:ext cx="7688036" cy="4790860"/>
        </a:xfrm>
        <a:prstGeom prst="rect">
          <a:avLst/>
        </a:prstGeom>
      </xdr:spPr>
    </xdr:pic>
    <xdr:clientData/>
  </xdr:twoCellAnchor>
  <xdr:twoCellAnchor editAs="oneCell">
    <xdr:from>
      <xdr:col>1</xdr:col>
      <xdr:colOff>278781</xdr:colOff>
      <xdr:row>110</xdr:row>
      <xdr:rowOff>95300</xdr:rowOff>
    </xdr:from>
    <xdr:to>
      <xdr:col>5</xdr:col>
      <xdr:colOff>372134</xdr:colOff>
      <xdr:row>128</xdr:row>
      <xdr:rowOff>41060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6FB96FC-E5A6-4600-8B17-2EA4D57F1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805" y="21050300"/>
          <a:ext cx="5239177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695765</xdr:colOff>
      <xdr:row>109</xdr:row>
      <xdr:rowOff>169025</xdr:rowOff>
    </xdr:from>
    <xdr:to>
      <xdr:col>14</xdr:col>
      <xdr:colOff>487250</xdr:colOff>
      <xdr:row>127</xdr:row>
      <xdr:rowOff>114785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8DEA9288-9698-4156-B828-E01C9DD41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692" y="20938171"/>
          <a:ext cx="6737765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25053</xdr:colOff>
      <xdr:row>166</xdr:row>
      <xdr:rowOff>8855</xdr:rowOff>
    </xdr:from>
    <xdr:to>
      <xdr:col>13</xdr:col>
      <xdr:colOff>531175</xdr:colOff>
      <xdr:row>183</xdr:row>
      <xdr:rowOff>158722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963A9C2-2F82-4DBE-9BFC-D09F5F8AC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136" y="32171605"/>
          <a:ext cx="6750289" cy="3388367"/>
        </a:xfrm>
        <a:prstGeom prst="rect">
          <a:avLst/>
        </a:prstGeom>
      </xdr:spPr>
    </xdr:pic>
    <xdr:clientData/>
  </xdr:twoCellAnchor>
  <xdr:twoCellAnchor editAs="oneCell">
    <xdr:from>
      <xdr:col>0</xdr:col>
      <xdr:colOff>427654</xdr:colOff>
      <xdr:row>166</xdr:row>
      <xdr:rowOff>-1</xdr:rowOff>
    </xdr:from>
    <xdr:to>
      <xdr:col>6</xdr:col>
      <xdr:colOff>505408</xdr:colOff>
      <xdr:row>184</xdr:row>
      <xdr:rowOff>9186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052674D-AE6F-431D-9899-13715BDC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54" y="32773775"/>
          <a:ext cx="6852167" cy="3508166"/>
        </a:xfrm>
        <a:prstGeom prst="rect">
          <a:avLst/>
        </a:prstGeom>
      </xdr:spPr>
    </xdr:pic>
    <xdr:clientData/>
  </xdr:twoCellAnchor>
  <xdr:twoCellAnchor editAs="oneCell">
    <xdr:from>
      <xdr:col>0</xdr:col>
      <xdr:colOff>534567</xdr:colOff>
      <xdr:row>215</xdr:row>
      <xdr:rowOff>126351</xdr:rowOff>
    </xdr:from>
    <xdr:to>
      <xdr:col>6</xdr:col>
      <xdr:colOff>526406</xdr:colOff>
      <xdr:row>233</xdr:row>
      <xdr:rowOff>91550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78EF613-CC56-4C2F-8D90-74E042443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567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7</xdr:col>
      <xdr:colOff>262424</xdr:colOff>
      <xdr:row>215</xdr:row>
      <xdr:rowOff>126351</xdr:rowOff>
    </xdr:from>
    <xdr:to>
      <xdr:col>14</xdr:col>
      <xdr:colOff>89033</xdr:colOff>
      <xdr:row>233</xdr:row>
      <xdr:rowOff>91550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A776A9C0-BF4B-4DB6-95AB-8DE73E30E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0179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758112</xdr:colOff>
      <xdr:row>235</xdr:row>
      <xdr:rowOff>116632</xdr:rowOff>
    </xdr:from>
    <xdr:to>
      <xdr:col>10</xdr:col>
      <xdr:colOff>559551</xdr:colOff>
      <xdr:row>258</xdr:row>
      <xdr:rowOff>156048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6CE7B7F6-A246-42A2-8443-139A88116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68520" y="46351760"/>
          <a:ext cx="7907409" cy="4510334"/>
        </a:xfrm>
        <a:prstGeom prst="rect">
          <a:avLst/>
        </a:prstGeom>
      </xdr:spPr>
    </xdr:pic>
    <xdr:clientData/>
  </xdr:twoCellAnchor>
  <xdr:twoCellAnchor editAs="oneCell">
    <xdr:from>
      <xdr:col>7</xdr:col>
      <xdr:colOff>48597</xdr:colOff>
      <xdr:row>263</xdr:row>
      <xdr:rowOff>165228</xdr:rowOff>
    </xdr:from>
    <xdr:to>
      <xdr:col>13</xdr:col>
      <xdr:colOff>575001</xdr:colOff>
      <xdr:row>281</xdr:row>
      <xdr:rowOff>130428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68BB9B2-2D8A-43B7-AAE1-61E860F98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6352" y="51891810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0</xdr:col>
      <xdr:colOff>602602</xdr:colOff>
      <xdr:row>263</xdr:row>
      <xdr:rowOff>155509</xdr:rowOff>
    </xdr:from>
    <xdr:to>
      <xdr:col>6</xdr:col>
      <xdr:colOff>594440</xdr:colOff>
      <xdr:row>281</xdr:row>
      <xdr:rowOff>120709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48793A75-BBB5-4307-A151-45536414D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602" y="51882091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1039975</xdr:colOff>
      <xdr:row>284</xdr:row>
      <xdr:rowOff>155510</xdr:rowOff>
    </xdr:from>
    <xdr:to>
      <xdr:col>10</xdr:col>
      <xdr:colOff>1056886</xdr:colOff>
      <xdr:row>307</xdr:row>
      <xdr:rowOff>184668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2C9DE06-B9C0-4621-93DB-1E7AD15BF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50383" y="55964234"/>
          <a:ext cx="8122881" cy="450007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257174</xdr:colOff>
      <xdr:row>64</xdr:row>
      <xdr:rowOff>128586</xdr:rowOff>
    </xdr:from>
    <xdr:to>
      <xdr:col>16</xdr:col>
      <xdr:colOff>419100</xdr:colOff>
      <xdr:row>86</xdr:row>
      <xdr:rowOff>47625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3E8EC2E-EE44-4B1A-803D-E3C998A8C0F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180975</xdr:colOff>
      <xdr:row>12</xdr:row>
      <xdr:rowOff>133350</xdr:rowOff>
    </xdr:from>
    <xdr:to>
      <xdr:col>19</xdr:col>
      <xdr:colOff>161925</xdr:colOff>
      <xdr:row>35</xdr:row>
      <xdr:rowOff>57150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92AF3E2-D2A3-47D4-908A-DF2FBE389C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210</xdr:row>
      <xdr:rowOff>42862</xdr:rowOff>
    </xdr:from>
    <xdr:to>
      <xdr:col>6</xdr:col>
      <xdr:colOff>809625</xdr:colOff>
      <xdr:row>224</xdr:row>
      <xdr:rowOff>119062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4602489-952D-450C-9F53-44AEF29BA9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552450</xdr:colOff>
      <xdr:row>210</xdr:row>
      <xdr:rowOff>57150</xdr:rowOff>
    </xdr:from>
    <xdr:to>
      <xdr:col>13</xdr:col>
      <xdr:colOff>352425</xdr:colOff>
      <xdr:row>224</xdr:row>
      <xdr:rowOff>133350</xdr:rowOff>
    </xdr:to>
    <xdr:graphicFrame macro="">
      <xdr:nvGraphicFramePr>
        <xdr:cNvPr id="34" name="Gráfico 33">
          <a:extLst>
            <a:ext uri="{FF2B5EF4-FFF2-40B4-BE49-F238E27FC236}">
              <a16:creationId xmlns:a16="http://schemas.microsoft.com/office/drawing/2014/main" id="{7911B3A7-5CDB-4C77-AE79-067CF13917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314325</xdr:colOff>
      <xdr:row>210</xdr:row>
      <xdr:rowOff>66675</xdr:rowOff>
    </xdr:from>
    <xdr:to>
      <xdr:col>21</xdr:col>
      <xdr:colOff>47625</xdr:colOff>
      <xdr:row>224</xdr:row>
      <xdr:rowOff>142875</xdr:rowOff>
    </xdr:to>
    <xdr:graphicFrame macro="">
      <xdr:nvGraphicFramePr>
        <xdr:cNvPr id="35" name="Gráfico 34">
          <a:extLst>
            <a:ext uri="{FF2B5EF4-FFF2-40B4-BE49-F238E27FC236}">
              <a16:creationId xmlns:a16="http://schemas.microsoft.com/office/drawing/2014/main" id="{846BC4D6-27F7-4A03-8D0F-E8FC25C8F8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981075</xdr:colOff>
      <xdr:row>227</xdr:row>
      <xdr:rowOff>90487</xdr:rowOff>
    </xdr:from>
    <xdr:to>
      <xdr:col>6</xdr:col>
      <xdr:colOff>781050</xdr:colOff>
      <xdr:row>241</xdr:row>
      <xdr:rowOff>166687</xdr:rowOff>
    </xdr:to>
    <xdr:graphicFrame macro="">
      <xdr:nvGraphicFramePr>
        <xdr:cNvPr id="36" name="Gráfico 35">
          <a:extLst>
            <a:ext uri="{FF2B5EF4-FFF2-40B4-BE49-F238E27FC236}">
              <a16:creationId xmlns:a16="http://schemas.microsoft.com/office/drawing/2014/main" id="{44AF9FEE-85F1-4260-A4B2-90327BB3CE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523875</xdr:colOff>
      <xdr:row>227</xdr:row>
      <xdr:rowOff>104775</xdr:rowOff>
    </xdr:from>
    <xdr:to>
      <xdr:col>13</xdr:col>
      <xdr:colOff>323850</xdr:colOff>
      <xdr:row>241</xdr:row>
      <xdr:rowOff>180975</xdr:rowOff>
    </xdr:to>
    <xdr:graphicFrame macro="">
      <xdr:nvGraphicFramePr>
        <xdr:cNvPr id="37" name="Gráfico 36">
          <a:extLst>
            <a:ext uri="{FF2B5EF4-FFF2-40B4-BE49-F238E27FC236}">
              <a16:creationId xmlns:a16="http://schemas.microsoft.com/office/drawing/2014/main" id="{5385F1DA-33D7-4F3A-8033-58740C93A5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285750</xdr:colOff>
      <xdr:row>227</xdr:row>
      <xdr:rowOff>114300</xdr:rowOff>
    </xdr:from>
    <xdr:to>
      <xdr:col>21</xdr:col>
      <xdr:colOff>19050</xdr:colOff>
      <xdr:row>242</xdr:row>
      <xdr:rowOff>0</xdr:rowOff>
    </xdr:to>
    <xdr:graphicFrame macro="">
      <xdr:nvGraphicFramePr>
        <xdr:cNvPr id="38" name="Gráfico 37">
          <a:extLst>
            <a:ext uri="{FF2B5EF4-FFF2-40B4-BE49-F238E27FC236}">
              <a16:creationId xmlns:a16="http://schemas.microsoft.com/office/drawing/2014/main" id="{72507CCD-46B8-4FF1-9D38-C6AEA018EB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200025</xdr:colOff>
      <xdr:row>157</xdr:row>
      <xdr:rowOff>157161</xdr:rowOff>
    </xdr:from>
    <xdr:to>
      <xdr:col>7</xdr:col>
      <xdr:colOff>28575</xdr:colOff>
      <xdr:row>172</xdr:row>
      <xdr:rowOff>123824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DD98AD45-200B-4623-B6A7-505271A388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590550</xdr:colOff>
      <xdr:row>157</xdr:row>
      <xdr:rowOff>171449</xdr:rowOff>
    </xdr:from>
    <xdr:to>
      <xdr:col>13</xdr:col>
      <xdr:colOff>476250</xdr:colOff>
      <xdr:row>172</xdr:row>
      <xdr:rowOff>152400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7C8511FA-9727-41BD-A27B-D5AF55A5A9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14</xdr:col>
      <xdr:colOff>304799</xdr:colOff>
      <xdr:row>157</xdr:row>
      <xdr:rowOff>171450</xdr:rowOff>
    </xdr:from>
    <xdr:to>
      <xdr:col>21</xdr:col>
      <xdr:colOff>104774</xdr:colOff>
      <xdr:row>172</xdr:row>
      <xdr:rowOff>171450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9C935FB3-8CF1-4E10-9ED9-CC32BD1806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152400</xdr:colOff>
      <xdr:row>174</xdr:row>
      <xdr:rowOff>85725</xdr:rowOff>
    </xdr:from>
    <xdr:to>
      <xdr:col>6</xdr:col>
      <xdr:colOff>981075</xdr:colOff>
      <xdr:row>189</xdr:row>
      <xdr:rowOff>52388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522F39D7-C9D0-4524-8408-5401B5E07C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7</xdr:col>
      <xdr:colOff>514350</xdr:colOff>
      <xdr:row>174</xdr:row>
      <xdr:rowOff>104775</xdr:rowOff>
    </xdr:from>
    <xdr:to>
      <xdr:col>13</xdr:col>
      <xdr:colOff>400050</xdr:colOff>
      <xdr:row>189</xdr:row>
      <xdr:rowOff>85726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A9AF2DCE-84DA-4353-BC53-2AF39336E6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14</xdr:col>
      <xdr:colOff>238125</xdr:colOff>
      <xdr:row>174</xdr:row>
      <xdr:rowOff>114300</xdr:rowOff>
    </xdr:from>
    <xdr:to>
      <xdr:col>21</xdr:col>
      <xdr:colOff>38100</xdr:colOff>
      <xdr:row>189</xdr:row>
      <xdr:rowOff>114300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2F40BD8F-6EB3-41CF-908B-933A2C941F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22</xdr:col>
      <xdr:colOff>9524</xdr:colOff>
      <xdr:row>210</xdr:row>
      <xdr:rowOff>47625</xdr:rowOff>
    </xdr:from>
    <xdr:to>
      <xdr:col>29</xdr:col>
      <xdr:colOff>504824</xdr:colOff>
      <xdr:row>224</xdr:row>
      <xdr:rowOff>171450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8B00DAEC-D49C-4804-934A-12666FA72C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22</xdr:col>
      <xdr:colOff>9525</xdr:colOff>
      <xdr:row>227</xdr:row>
      <xdr:rowOff>66675</xdr:rowOff>
    </xdr:from>
    <xdr:to>
      <xdr:col>29</xdr:col>
      <xdr:colOff>504825</xdr:colOff>
      <xdr:row>242</xdr:row>
      <xdr:rowOff>0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F6AA2EED-0DDA-4790-AFC1-6C243D0ADB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</xdr:col>
      <xdr:colOff>19050</xdr:colOff>
      <xdr:row>554</xdr:row>
      <xdr:rowOff>42862</xdr:rowOff>
    </xdr:from>
    <xdr:to>
      <xdr:col>6</xdr:col>
      <xdr:colOff>809625</xdr:colOff>
      <xdr:row>568</xdr:row>
      <xdr:rowOff>119062</xdr:rowOff>
    </xdr:to>
    <xdr:graphicFrame macro="">
      <xdr:nvGraphicFramePr>
        <xdr:cNvPr id="55" name="Gráfico 54">
          <a:extLst>
            <a:ext uri="{FF2B5EF4-FFF2-40B4-BE49-F238E27FC236}">
              <a16:creationId xmlns:a16="http://schemas.microsoft.com/office/drawing/2014/main" id="{E1FB6061-AA04-4E11-BBA9-5202EDAE69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200025</xdr:colOff>
      <xdr:row>501</xdr:row>
      <xdr:rowOff>157161</xdr:rowOff>
    </xdr:from>
    <xdr:to>
      <xdr:col>7</xdr:col>
      <xdr:colOff>28575</xdr:colOff>
      <xdr:row>516</xdr:row>
      <xdr:rowOff>123824</xdr:rowOff>
    </xdr:to>
    <xdr:graphicFrame macro="">
      <xdr:nvGraphicFramePr>
        <xdr:cNvPr id="61" name="Gráfico 60">
          <a:extLst>
            <a:ext uri="{FF2B5EF4-FFF2-40B4-BE49-F238E27FC236}">
              <a16:creationId xmlns:a16="http://schemas.microsoft.com/office/drawing/2014/main" id="{ACDBCCA5-8CF9-4A9F-BF5D-F9AA3D689EC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200025</xdr:colOff>
      <xdr:row>518</xdr:row>
      <xdr:rowOff>114300</xdr:rowOff>
    </xdr:from>
    <xdr:to>
      <xdr:col>7</xdr:col>
      <xdr:colOff>28575</xdr:colOff>
      <xdr:row>533</xdr:row>
      <xdr:rowOff>80963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909483B1-2843-4362-9BEE-32ADF2DD98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</xdr:col>
      <xdr:colOff>0</xdr:colOff>
      <xdr:row>501</xdr:row>
      <xdr:rowOff>152400</xdr:rowOff>
    </xdr:from>
    <xdr:to>
      <xdr:col>13</xdr:col>
      <xdr:colOff>304800</xdr:colOff>
      <xdr:row>516</xdr:row>
      <xdr:rowOff>119063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C5CC8688-A4DC-4535-B5A9-079ADC553B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14</xdr:col>
      <xdr:colOff>200025</xdr:colOff>
      <xdr:row>501</xdr:row>
      <xdr:rowOff>142875</xdr:rowOff>
    </xdr:from>
    <xdr:to>
      <xdr:col>20</xdr:col>
      <xdr:colOff>333375</xdr:colOff>
      <xdr:row>516</xdr:row>
      <xdr:rowOff>109538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31AF7052-F0F6-4347-873C-E1F1E241F7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8</xdr:col>
      <xdr:colOff>0</xdr:colOff>
      <xdr:row>518</xdr:row>
      <xdr:rowOff>104775</xdr:rowOff>
    </xdr:from>
    <xdr:to>
      <xdr:col>13</xdr:col>
      <xdr:colOff>304800</xdr:colOff>
      <xdr:row>533</xdr:row>
      <xdr:rowOff>71438</xdr:rowOff>
    </xdr:to>
    <xdr:graphicFrame macro="">
      <xdr:nvGraphicFramePr>
        <xdr:cNvPr id="33" name="Gráfico 32">
          <a:extLst>
            <a:ext uri="{FF2B5EF4-FFF2-40B4-BE49-F238E27FC236}">
              <a16:creationId xmlns:a16="http://schemas.microsoft.com/office/drawing/2014/main" id="{03201DA9-7AB5-4E37-8502-DF75274F3D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14</xdr:col>
      <xdr:colOff>180975</xdr:colOff>
      <xdr:row>518</xdr:row>
      <xdr:rowOff>47625</xdr:rowOff>
    </xdr:from>
    <xdr:to>
      <xdr:col>20</xdr:col>
      <xdr:colOff>314325</xdr:colOff>
      <xdr:row>533</xdr:row>
      <xdr:rowOff>14288</xdr:rowOff>
    </xdr:to>
    <xdr:graphicFrame macro="">
      <xdr:nvGraphicFramePr>
        <xdr:cNvPr id="39" name="Gráfico 38">
          <a:extLst>
            <a:ext uri="{FF2B5EF4-FFF2-40B4-BE49-F238E27FC236}">
              <a16:creationId xmlns:a16="http://schemas.microsoft.com/office/drawing/2014/main" id="{68B183BB-DBDB-4927-BC3C-9ED375E9D5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200025</xdr:colOff>
      <xdr:row>554</xdr:row>
      <xdr:rowOff>28575</xdr:rowOff>
    </xdr:from>
    <xdr:to>
      <xdr:col>12</xdr:col>
      <xdr:colOff>714375</xdr:colOff>
      <xdr:row>568</xdr:row>
      <xdr:rowOff>104775</xdr:rowOff>
    </xdr:to>
    <xdr:graphicFrame macro="">
      <xdr:nvGraphicFramePr>
        <xdr:cNvPr id="40" name="Gráfico 39">
          <a:extLst>
            <a:ext uri="{FF2B5EF4-FFF2-40B4-BE49-F238E27FC236}">
              <a16:creationId xmlns:a16="http://schemas.microsoft.com/office/drawing/2014/main" id="{009601C9-12F6-4AF0-88AB-50EC521698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13</xdr:col>
      <xdr:colOff>0</xdr:colOff>
      <xdr:row>554</xdr:row>
      <xdr:rowOff>0</xdr:rowOff>
    </xdr:from>
    <xdr:to>
      <xdr:col>19</xdr:col>
      <xdr:colOff>95250</xdr:colOff>
      <xdr:row>568</xdr:row>
      <xdr:rowOff>76200</xdr:rowOff>
    </xdr:to>
    <xdr:graphicFrame macro="">
      <xdr:nvGraphicFramePr>
        <xdr:cNvPr id="41" name="Gráfico 40">
          <a:extLst>
            <a:ext uri="{FF2B5EF4-FFF2-40B4-BE49-F238E27FC236}">
              <a16:creationId xmlns:a16="http://schemas.microsoft.com/office/drawing/2014/main" id="{080F0437-EA79-4AC2-B2E8-F2B05D7003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19</xdr:col>
      <xdr:colOff>438150</xdr:colOff>
      <xdr:row>553</xdr:row>
      <xdr:rowOff>180975</xdr:rowOff>
    </xdr:from>
    <xdr:to>
      <xdr:col>26</xdr:col>
      <xdr:colOff>447675</xdr:colOff>
      <xdr:row>568</xdr:row>
      <xdr:rowOff>66675</xdr:rowOff>
    </xdr:to>
    <xdr:graphicFrame macro="">
      <xdr:nvGraphicFramePr>
        <xdr:cNvPr id="42" name="Gráfico 41">
          <a:extLst>
            <a:ext uri="{FF2B5EF4-FFF2-40B4-BE49-F238E27FC236}">
              <a16:creationId xmlns:a16="http://schemas.microsoft.com/office/drawing/2014/main" id="{2E49E7FC-F648-4793-BD61-752F7F1244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27</xdr:col>
      <xdr:colOff>285750</xdr:colOff>
      <xdr:row>554</xdr:row>
      <xdr:rowOff>19050</xdr:rowOff>
    </xdr:from>
    <xdr:to>
      <xdr:col>34</xdr:col>
      <xdr:colOff>590550</xdr:colOff>
      <xdr:row>568</xdr:row>
      <xdr:rowOff>95250</xdr:rowOff>
    </xdr:to>
    <xdr:graphicFrame macro="">
      <xdr:nvGraphicFramePr>
        <xdr:cNvPr id="43" name="Gráfico 42">
          <a:extLst>
            <a:ext uri="{FF2B5EF4-FFF2-40B4-BE49-F238E27FC236}">
              <a16:creationId xmlns:a16="http://schemas.microsoft.com/office/drawing/2014/main" id="{F229BB92-F058-47F5-B75C-39D060F5A7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35</xdr:col>
      <xdr:colOff>361950</xdr:colOff>
      <xdr:row>554</xdr:row>
      <xdr:rowOff>19050</xdr:rowOff>
    </xdr:from>
    <xdr:to>
      <xdr:col>43</xdr:col>
      <xdr:colOff>57150</xdr:colOff>
      <xdr:row>568</xdr:row>
      <xdr:rowOff>95250</xdr:rowOff>
    </xdr:to>
    <xdr:graphicFrame macro="">
      <xdr:nvGraphicFramePr>
        <xdr:cNvPr id="44" name="Gráfico 43">
          <a:extLst>
            <a:ext uri="{FF2B5EF4-FFF2-40B4-BE49-F238E27FC236}">
              <a16:creationId xmlns:a16="http://schemas.microsoft.com/office/drawing/2014/main" id="{E7C4DACE-4575-4525-8003-7F4D4B5380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43</xdr:col>
      <xdr:colOff>476250</xdr:colOff>
      <xdr:row>554</xdr:row>
      <xdr:rowOff>47625</xdr:rowOff>
    </xdr:from>
    <xdr:to>
      <xdr:col>51</xdr:col>
      <xdr:colOff>171450</xdr:colOff>
      <xdr:row>568</xdr:row>
      <xdr:rowOff>123825</xdr:rowOff>
    </xdr:to>
    <xdr:graphicFrame macro="">
      <xdr:nvGraphicFramePr>
        <xdr:cNvPr id="45" name="Gráfico 44">
          <a:extLst>
            <a:ext uri="{FF2B5EF4-FFF2-40B4-BE49-F238E27FC236}">
              <a16:creationId xmlns:a16="http://schemas.microsoft.com/office/drawing/2014/main" id="{8EB1F992-AF20-4319-9436-5D9D73A904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</xdr:col>
      <xdr:colOff>0</xdr:colOff>
      <xdr:row>570</xdr:row>
      <xdr:rowOff>52387</xdr:rowOff>
    </xdr:from>
    <xdr:to>
      <xdr:col>6</xdr:col>
      <xdr:colOff>790575</xdr:colOff>
      <xdr:row>584</xdr:row>
      <xdr:rowOff>128587</xdr:rowOff>
    </xdr:to>
    <xdr:graphicFrame macro="">
      <xdr:nvGraphicFramePr>
        <xdr:cNvPr id="46" name="Gráfico 45">
          <a:extLst>
            <a:ext uri="{FF2B5EF4-FFF2-40B4-BE49-F238E27FC236}">
              <a16:creationId xmlns:a16="http://schemas.microsoft.com/office/drawing/2014/main" id="{C2DA2651-5F05-4DD0-9411-20ADEA3782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7</xdr:col>
      <xdr:colOff>180975</xdr:colOff>
      <xdr:row>570</xdr:row>
      <xdr:rowOff>38100</xdr:rowOff>
    </xdr:from>
    <xdr:to>
      <xdr:col>12</xdr:col>
      <xdr:colOff>695325</xdr:colOff>
      <xdr:row>584</xdr:row>
      <xdr:rowOff>114300</xdr:rowOff>
    </xdr:to>
    <xdr:graphicFrame macro="">
      <xdr:nvGraphicFramePr>
        <xdr:cNvPr id="47" name="Gráfico 46">
          <a:extLst>
            <a:ext uri="{FF2B5EF4-FFF2-40B4-BE49-F238E27FC236}">
              <a16:creationId xmlns:a16="http://schemas.microsoft.com/office/drawing/2014/main" id="{DC153D88-5C24-4920-BBF9-F9C9E6B35B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12</xdr:col>
      <xdr:colOff>981075</xdr:colOff>
      <xdr:row>570</xdr:row>
      <xdr:rowOff>9525</xdr:rowOff>
    </xdr:from>
    <xdr:to>
      <xdr:col>19</xdr:col>
      <xdr:colOff>76200</xdr:colOff>
      <xdr:row>584</xdr:row>
      <xdr:rowOff>85725</xdr:rowOff>
    </xdr:to>
    <xdr:graphicFrame macro="">
      <xdr:nvGraphicFramePr>
        <xdr:cNvPr id="48" name="Gráfico 47">
          <a:extLst>
            <a:ext uri="{FF2B5EF4-FFF2-40B4-BE49-F238E27FC236}">
              <a16:creationId xmlns:a16="http://schemas.microsoft.com/office/drawing/2014/main" id="{67E7D4D2-8173-48FC-A983-D07CB6752A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19</xdr:col>
      <xdr:colOff>447675</xdr:colOff>
      <xdr:row>570</xdr:row>
      <xdr:rowOff>57150</xdr:rowOff>
    </xdr:from>
    <xdr:to>
      <xdr:col>26</xdr:col>
      <xdr:colOff>457200</xdr:colOff>
      <xdr:row>584</xdr:row>
      <xdr:rowOff>133350</xdr:rowOff>
    </xdr:to>
    <xdr:graphicFrame macro="">
      <xdr:nvGraphicFramePr>
        <xdr:cNvPr id="49" name="Gráfico 48">
          <a:extLst>
            <a:ext uri="{FF2B5EF4-FFF2-40B4-BE49-F238E27FC236}">
              <a16:creationId xmlns:a16="http://schemas.microsoft.com/office/drawing/2014/main" id="{E578802A-26D5-4870-8E6C-718C99F53B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27</xdr:col>
      <xdr:colOff>266700</xdr:colOff>
      <xdr:row>570</xdr:row>
      <xdr:rowOff>28575</xdr:rowOff>
    </xdr:from>
    <xdr:to>
      <xdr:col>34</xdr:col>
      <xdr:colOff>571500</xdr:colOff>
      <xdr:row>584</xdr:row>
      <xdr:rowOff>104775</xdr:rowOff>
    </xdr:to>
    <xdr:graphicFrame macro="">
      <xdr:nvGraphicFramePr>
        <xdr:cNvPr id="50" name="Gráfico 49">
          <a:extLst>
            <a:ext uri="{FF2B5EF4-FFF2-40B4-BE49-F238E27FC236}">
              <a16:creationId xmlns:a16="http://schemas.microsoft.com/office/drawing/2014/main" id="{02FC7D2B-BCF1-4185-BFC0-D791484ACA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35</xdr:col>
      <xdr:colOff>342900</xdr:colOff>
      <xdr:row>570</xdr:row>
      <xdr:rowOff>28575</xdr:rowOff>
    </xdr:from>
    <xdr:to>
      <xdr:col>43</xdr:col>
      <xdr:colOff>38100</xdr:colOff>
      <xdr:row>584</xdr:row>
      <xdr:rowOff>104775</xdr:rowOff>
    </xdr:to>
    <xdr:graphicFrame macro="">
      <xdr:nvGraphicFramePr>
        <xdr:cNvPr id="51" name="Gráfico 50">
          <a:extLst>
            <a:ext uri="{FF2B5EF4-FFF2-40B4-BE49-F238E27FC236}">
              <a16:creationId xmlns:a16="http://schemas.microsoft.com/office/drawing/2014/main" id="{F63BFDBB-109F-4629-BE34-BA8D460D34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43</xdr:col>
      <xdr:colOff>457200</xdr:colOff>
      <xdr:row>570</xdr:row>
      <xdr:rowOff>57150</xdr:rowOff>
    </xdr:from>
    <xdr:to>
      <xdr:col>51</xdr:col>
      <xdr:colOff>152400</xdr:colOff>
      <xdr:row>584</xdr:row>
      <xdr:rowOff>133350</xdr:rowOff>
    </xdr:to>
    <xdr:graphicFrame macro="">
      <xdr:nvGraphicFramePr>
        <xdr:cNvPr id="52" name="Gráfico 51">
          <a:extLst>
            <a:ext uri="{FF2B5EF4-FFF2-40B4-BE49-F238E27FC236}">
              <a16:creationId xmlns:a16="http://schemas.microsoft.com/office/drawing/2014/main" id="{FCEB8010-95C3-4445-87AE-5A37917752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 editAs="oneCell">
    <xdr:from>
      <xdr:col>12</xdr:col>
      <xdr:colOff>971550</xdr:colOff>
      <xdr:row>609</xdr:row>
      <xdr:rowOff>171450</xdr:rowOff>
    </xdr:from>
    <xdr:to>
      <xdr:col>22</xdr:col>
      <xdr:colOff>36066</xdr:colOff>
      <xdr:row>634</xdr:row>
      <xdr:rowOff>20782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E375C1C-5773-4D6E-8DFD-5A654A009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1350" y="116824125"/>
          <a:ext cx="7058108" cy="4611832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609</xdr:row>
      <xdr:rowOff>114300</xdr:rowOff>
    </xdr:from>
    <xdr:to>
      <xdr:col>12</xdr:col>
      <xdr:colOff>38100</xdr:colOff>
      <xdr:row>635</xdr:row>
      <xdr:rowOff>37338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C4662D7-3EE4-4970-AC82-494DCBF7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95625" y="116766975"/>
          <a:ext cx="6772275" cy="487603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509587</xdr:colOff>
      <xdr:row>50</xdr:row>
      <xdr:rowOff>114300</xdr:rowOff>
    </xdr:from>
    <xdr:to>
      <xdr:col>7</xdr:col>
      <xdr:colOff>485775</xdr:colOff>
      <xdr:row>68</xdr:row>
      <xdr:rowOff>85725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264FA799-9C28-4A23-97AE-F0BEA15E20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9525</xdr:colOff>
      <xdr:row>50</xdr:row>
      <xdr:rowOff>95250</xdr:rowOff>
    </xdr:from>
    <xdr:to>
      <xdr:col>17</xdr:col>
      <xdr:colOff>271463</xdr:colOff>
      <xdr:row>68</xdr:row>
      <xdr:rowOff>66675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BB39CCD-2CAA-4E12-BC57-01379DA073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247650</xdr:colOff>
      <xdr:row>84</xdr:row>
      <xdr:rowOff>166687</xdr:rowOff>
    </xdr:from>
    <xdr:to>
      <xdr:col>7</xdr:col>
      <xdr:colOff>142875</xdr:colOff>
      <xdr:row>102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9F31F31-0217-4767-B5D4-CAD0E7B5A5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419100</xdr:colOff>
      <xdr:row>112</xdr:row>
      <xdr:rowOff>152400</xdr:rowOff>
    </xdr:from>
    <xdr:to>
      <xdr:col>10</xdr:col>
      <xdr:colOff>495300</xdr:colOff>
      <xdr:row>133</xdr:row>
      <xdr:rowOff>131206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BF6413E-8337-4E47-A6F2-1DBE225CD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218217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161</xdr:row>
      <xdr:rowOff>76200</xdr:rowOff>
    </xdr:from>
    <xdr:to>
      <xdr:col>10</xdr:col>
      <xdr:colOff>533400</xdr:colOff>
      <xdr:row>182</xdr:row>
      <xdr:rowOff>55006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AC113B8F-2C60-47C8-857F-F7E840768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1562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210</xdr:row>
      <xdr:rowOff>19050</xdr:rowOff>
    </xdr:from>
    <xdr:to>
      <xdr:col>10</xdr:col>
      <xdr:colOff>542925</xdr:colOff>
      <xdr:row>230</xdr:row>
      <xdr:rowOff>188356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A9F2833C-D6CD-4476-B519-D03F902CB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05098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257</xdr:row>
      <xdr:rowOff>95250</xdr:rowOff>
    </xdr:from>
    <xdr:to>
      <xdr:col>10</xdr:col>
      <xdr:colOff>552450</xdr:colOff>
      <xdr:row>278</xdr:row>
      <xdr:rowOff>74056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B7B68D52-2499-4483-8CFF-E31C90B3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496157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301</xdr:row>
      <xdr:rowOff>85725</xdr:rowOff>
    </xdr:from>
    <xdr:to>
      <xdr:col>11</xdr:col>
      <xdr:colOff>76200</xdr:colOff>
      <xdr:row>322</xdr:row>
      <xdr:rowOff>64531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2DB82CC7-312D-4927-A83D-EDEF306C2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8064400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136</xdr:row>
      <xdr:rowOff>61950</xdr:rowOff>
    </xdr:from>
    <xdr:to>
      <xdr:col>6</xdr:col>
      <xdr:colOff>254597</xdr:colOff>
      <xdr:row>154</xdr:row>
      <xdr:rowOff>74304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FEAF040-4C14-4BB7-8406-C80AEC806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263033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369075</xdr:colOff>
      <xdr:row>136</xdr:row>
      <xdr:rowOff>88125</xdr:rowOff>
    </xdr:from>
    <xdr:to>
      <xdr:col>12</xdr:col>
      <xdr:colOff>414122</xdr:colOff>
      <xdr:row>154</xdr:row>
      <xdr:rowOff>100479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970E628F-BABE-4C51-9AC3-CD20141D3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775" y="26329500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12</xdr:col>
      <xdr:colOff>538125</xdr:colOff>
      <xdr:row>136</xdr:row>
      <xdr:rowOff>95250</xdr:rowOff>
    </xdr:from>
    <xdr:to>
      <xdr:col>18</xdr:col>
      <xdr:colOff>249797</xdr:colOff>
      <xdr:row>154</xdr:row>
      <xdr:rowOff>107604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0E835E2-68CE-47A9-8B99-645ABF227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9250" y="263366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184</xdr:row>
      <xdr:rowOff>171450</xdr:rowOff>
    </xdr:from>
    <xdr:to>
      <xdr:col>6</xdr:col>
      <xdr:colOff>419150</xdr:colOff>
      <xdr:row>202</xdr:row>
      <xdr:rowOff>128625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9311407-6343-4882-BA05-71A2F9A77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3563302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6</xdr:col>
      <xdr:colOff>645300</xdr:colOff>
      <xdr:row>184</xdr:row>
      <xdr:rowOff>150000</xdr:rowOff>
    </xdr:from>
    <xdr:to>
      <xdr:col>12</xdr:col>
      <xdr:colOff>616775</xdr:colOff>
      <xdr:row>202</xdr:row>
      <xdr:rowOff>107175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9A86C71-D1F5-4A51-814E-3E379FC1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3000" y="3561157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12</xdr:col>
      <xdr:colOff>871500</xdr:colOff>
      <xdr:row>184</xdr:row>
      <xdr:rowOff>176175</xdr:rowOff>
    </xdr:from>
    <xdr:to>
      <xdr:col>18</xdr:col>
      <xdr:colOff>509600</xdr:colOff>
      <xdr:row>202</xdr:row>
      <xdr:rowOff>133350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FD347454-2783-49D3-8C0B-D460B75CA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625" y="35637750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234</xdr:row>
      <xdr:rowOff>123825</xdr:rowOff>
    </xdr:from>
    <xdr:to>
      <xdr:col>6</xdr:col>
      <xdr:colOff>368351</xdr:colOff>
      <xdr:row>252</xdr:row>
      <xdr:rowOff>100051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E29C08D-B91D-4520-98EF-79EB2C2BA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451866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6</xdr:col>
      <xdr:colOff>664350</xdr:colOff>
      <xdr:row>234</xdr:row>
      <xdr:rowOff>121425</xdr:rowOff>
    </xdr:from>
    <xdr:to>
      <xdr:col>12</xdr:col>
      <xdr:colOff>661226</xdr:colOff>
      <xdr:row>252</xdr:row>
      <xdr:rowOff>97651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D7C177E-230C-48C3-90C7-3F61C3B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2050" y="451842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12</xdr:col>
      <xdr:colOff>938175</xdr:colOff>
      <xdr:row>234</xdr:row>
      <xdr:rowOff>109500</xdr:rowOff>
    </xdr:from>
    <xdr:to>
      <xdr:col>18</xdr:col>
      <xdr:colOff>601676</xdr:colOff>
      <xdr:row>252</xdr:row>
      <xdr:rowOff>85726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72101041-05A0-4429-BEB5-D21CFF130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9300" y="45172275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279</xdr:row>
      <xdr:rowOff>171451</xdr:rowOff>
    </xdr:from>
    <xdr:to>
      <xdr:col>6</xdr:col>
      <xdr:colOff>257225</xdr:colOff>
      <xdr:row>296</xdr:row>
      <xdr:rowOff>61951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703122D8-9803-44EB-BAAF-11F4280C2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53882926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6</xdr:col>
      <xdr:colOff>750075</xdr:colOff>
      <xdr:row>279</xdr:row>
      <xdr:rowOff>159526</xdr:rowOff>
    </xdr:from>
    <xdr:to>
      <xdr:col>12</xdr:col>
      <xdr:colOff>378650</xdr:colOff>
      <xdr:row>296</xdr:row>
      <xdr:rowOff>50026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AA81D1E-F98B-44F2-B57D-61EE46DBC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7775" y="5387100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12</xdr:col>
      <xdr:colOff>909600</xdr:colOff>
      <xdr:row>279</xdr:row>
      <xdr:rowOff>176176</xdr:rowOff>
    </xdr:from>
    <xdr:to>
      <xdr:col>18</xdr:col>
      <xdr:colOff>204800</xdr:colOff>
      <xdr:row>296</xdr:row>
      <xdr:rowOff>66676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229C6912-7062-454E-AC64-31C648042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0725" y="5388765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324</xdr:row>
      <xdr:rowOff>157200</xdr:rowOff>
    </xdr:from>
    <xdr:to>
      <xdr:col>6</xdr:col>
      <xdr:colOff>254597</xdr:colOff>
      <xdr:row>342</xdr:row>
      <xdr:rowOff>55254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C0E075E-CB49-442D-A79A-A42580F4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625173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6</xdr:col>
      <xdr:colOff>597675</xdr:colOff>
      <xdr:row>324</xdr:row>
      <xdr:rowOff>154800</xdr:rowOff>
    </xdr:from>
    <xdr:to>
      <xdr:col>12</xdr:col>
      <xdr:colOff>490322</xdr:colOff>
      <xdr:row>342</xdr:row>
      <xdr:rowOff>52854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37D9E986-05EC-4B23-BE28-7548D946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5375" y="625149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766725</xdr:colOff>
      <xdr:row>324</xdr:row>
      <xdr:rowOff>142875</xdr:rowOff>
    </xdr:from>
    <xdr:to>
      <xdr:col>18</xdr:col>
      <xdr:colOff>325997</xdr:colOff>
      <xdr:row>342</xdr:row>
      <xdr:rowOff>40929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7D2A8769-4FFE-4C38-9A60-A5DEF225C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67850" y="62503050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545989</xdr:colOff>
      <xdr:row>300</xdr:row>
      <xdr:rowOff>130286</xdr:rowOff>
    </xdr:from>
    <xdr:to>
      <xdr:col>17</xdr:col>
      <xdr:colOff>689643</xdr:colOff>
      <xdr:row>322</xdr:row>
      <xdr:rowOff>41943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0A8D7000-19CD-481E-9B65-DCE76DC6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9505950" y="57959625"/>
          <a:ext cx="4102657" cy="4020329"/>
        </a:xfrm>
        <a:prstGeom prst="rect">
          <a:avLst/>
        </a:prstGeom>
      </xdr:spPr>
    </xdr:pic>
    <xdr:clientData/>
  </xdr:twoCellAnchor>
  <xdr:twoCellAnchor editAs="oneCell">
    <xdr:from>
      <xdr:col>12</xdr:col>
      <xdr:colOff>455705</xdr:colOff>
      <xdr:row>257</xdr:row>
      <xdr:rowOff>1497</xdr:rowOff>
    </xdr:from>
    <xdr:to>
      <xdr:col>17</xdr:col>
      <xdr:colOff>658721</xdr:colOff>
      <xdr:row>278</xdr:row>
      <xdr:rowOff>115797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23C26A0B-D9E3-46C9-AB1E-63984FDE4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5400000">
          <a:off x="9439276" y="49539526"/>
          <a:ext cx="4114800" cy="4079691"/>
        </a:xfrm>
        <a:prstGeom prst="rect">
          <a:avLst/>
        </a:prstGeom>
      </xdr:spPr>
    </xdr:pic>
    <xdr:clientData/>
  </xdr:twoCellAnchor>
  <xdr:twoCellAnchor editAs="oneCell">
    <xdr:from>
      <xdr:col>12</xdr:col>
      <xdr:colOff>580324</xdr:colOff>
      <xdr:row>209</xdr:row>
      <xdr:rowOff>8820</xdr:rowOff>
    </xdr:from>
    <xdr:to>
      <xdr:col>18</xdr:col>
      <xdr:colOff>95405</xdr:colOff>
      <xdr:row>232</xdr:row>
      <xdr:rowOff>39660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E3285DC3-0651-4BF1-B934-FFAE19F75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5400000">
          <a:off x="9571220" y="40319324"/>
          <a:ext cx="4412340" cy="4391881"/>
        </a:xfrm>
        <a:prstGeom prst="rect">
          <a:avLst/>
        </a:prstGeom>
      </xdr:spPr>
    </xdr:pic>
    <xdr:clientData/>
  </xdr:twoCellAnchor>
  <xdr:twoCellAnchor editAs="oneCell">
    <xdr:from>
      <xdr:col>12</xdr:col>
      <xdr:colOff>267770</xdr:colOff>
      <xdr:row>161</xdr:row>
      <xdr:rowOff>17982</xdr:rowOff>
    </xdr:from>
    <xdr:to>
      <xdr:col>17</xdr:col>
      <xdr:colOff>657224</xdr:colOff>
      <xdr:row>183</xdr:row>
      <xdr:rowOff>55634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D29CA084-C0E4-4D3C-B25F-8A4ACE334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5400000">
          <a:off x="9287634" y="31079318"/>
          <a:ext cx="4228652" cy="4266129"/>
        </a:xfrm>
        <a:prstGeom prst="rect">
          <a:avLst/>
        </a:prstGeom>
      </xdr:spPr>
    </xdr:pic>
    <xdr:clientData/>
  </xdr:twoCellAnchor>
  <xdr:twoCellAnchor editAs="oneCell">
    <xdr:from>
      <xdr:col>12</xdr:col>
      <xdr:colOff>316801</xdr:colOff>
      <xdr:row>112</xdr:row>
      <xdr:rowOff>159450</xdr:rowOff>
    </xdr:from>
    <xdr:to>
      <xdr:col>17</xdr:col>
      <xdr:colOff>670024</xdr:colOff>
      <xdr:row>134</xdr:row>
      <xdr:rowOff>184248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041BE1C8-7DDB-46E6-B66C-7F3999401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9324976" y="21821775"/>
          <a:ext cx="4215798" cy="422989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</xdr:row>
      <xdr:rowOff>0</xdr:rowOff>
    </xdr:from>
    <xdr:to>
      <xdr:col>17</xdr:col>
      <xdr:colOff>180975</xdr:colOff>
      <xdr:row>102</xdr:row>
      <xdr:rowOff>23813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F09ABCFD-230E-44D6-8757-2733581996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352424</xdr:colOff>
      <xdr:row>11</xdr:row>
      <xdr:rowOff>152400</xdr:rowOff>
    </xdr:from>
    <xdr:to>
      <xdr:col>12</xdr:col>
      <xdr:colOff>581025</xdr:colOff>
      <xdr:row>32</xdr:row>
      <xdr:rowOff>128587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FF61F3D-5EBD-4974-B1FB-445B639ED0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314325</xdr:colOff>
      <xdr:row>12</xdr:row>
      <xdr:rowOff>28575</xdr:rowOff>
    </xdr:from>
    <xdr:to>
      <xdr:col>27</xdr:col>
      <xdr:colOff>57151</xdr:colOff>
      <xdr:row>33</xdr:row>
      <xdr:rowOff>4762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85E7472-F919-4BE9-91A8-08C3825ADC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466725</xdr:colOff>
      <xdr:row>52</xdr:row>
      <xdr:rowOff>157162</xdr:rowOff>
    </xdr:from>
    <xdr:to>
      <xdr:col>8</xdr:col>
      <xdr:colOff>228600</xdr:colOff>
      <xdr:row>67</xdr:row>
      <xdr:rowOff>42862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16F1C12-E88C-4D46-9E29-51DF4ED605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476250</xdr:colOff>
      <xdr:row>52</xdr:row>
      <xdr:rowOff>142875</xdr:rowOff>
    </xdr:from>
    <xdr:to>
      <xdr:col>16</xdr:col>
      <xdr:colOff>381000</xdr:colOff>
      <xdr:row>67</xdr:row>
      <xdr:rowOff>28575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70282E02-C1BC-4C2D-B747-621378161D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561975</xdr:colOff>
      <xdr:row>52</xdr:row>
      <xdr:rowOff>52387</xdr:rowOff>
    </xdr:from>
    <xdr:to>
      <xdr:col>31</xdr:col>
      <xdr:colOff>466725</xdr:colOff>
      <xdr:row>66</xdr:row>
      <xdr:rowOff>128587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C92F4C0-FE2D-4A68-ABC9-2EB1CB160C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32</xdr:col>
      <xdr:colOff>438150</xdr:colOff>
      <xdr:row>52</xdr:row>
      <xdr:rowOff>76200</xdr:rowOff>
    </xdr:from>
    <xdr:to>
      <xdr:col>40</xdr:col>
      <xdr:colOff>133350</xdr:colOff>
      <xdr:row>66</xdr:row>
      <xdr:rowOff>152400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A3EEDDA-DD6F-46AD-B89B-F61EC666D7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41</xdr:col>
      <xdr:colOff>104775</xdr:colOff>
      <xdr:row>52</xdr:row>
      <xdr:rowOff>90487</xdr:rowOff>
    </xdr:from>
    <xdr:to>
      <xdr:col>48</xdr:col>
      <xdr:colOff>9525</xdr:colOff>
      <xdr:row>66</xdr:row>
      <xdr:rowOff>166687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05E1F321-885B-46FD-AEEF-E689AAF727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28</xdr:col>
      <xdr:colOff>247650</xdr:colOff>
      <xdr:row>110</xdr:row>
      <xdr:rowOff>185737</xdr:rowOff>
    </xdr:from>
    <xdr:to>
      <xdr:col>35</xdr:col>
      <xdr:colOff>152400</xdr:colOff>
      <xdr:row>125</xdr:row>
      <xdr:rowOff>71437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729B4249-09C2-4A69-9B59-DD095D5DB0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29</xdr:col>
      <xdr:colOff>290512</xdr:colOff>
      <xdr:row>130</xdr:row>
      <xdr:rowOff>80962</xdr:rowOff>
    </xdr:from>
    <xdr:to>
      <xdr:col>36</xdr:col>
      <xdr:colOff>195262</xdr:colOff>
      <xdr:row>144</xdr:row>
      <xdr:rowOff>157162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5CA67D4C-2555-4CEF-B653-95A5D35585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21</xdr:col>
      <xdr:colOff>447675</xdr:colOff>
      <xdr:row>130</xdr:row>
      <xdr:rowOff>85725</xdr:rowOff>
    </xdr:from>
    <xdr:to>
      <xdr:col>28</xdr:col>
      <xdr:colOff>352425</xdr:colOff>
      <xdr:row>144</xdr:row>
      <xdr:rowOff>161925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8D5CC0E6-025F-49FD-A195-C7F4ECD415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142875</xdr:colOff>
      <xdr:row>126</xdr:row>
      <xdr:rowOff>0</xdr:rowOff>
    </xdr:from>
    <xdr:to>
      <xdr:col>12</xdr:col>
      <xdr:colOff>66674</xdr:colOff>
      <xdr:row>146</xdr:row>
      <xdr:rowOff>80963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42CE3349-A571-4DAA-92E9-B95CD19B6F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66675</xdr:colOff>
      <xdr:row>8</xdr:row>
      <xdr:rowOff>142874</xdr:rowOff>
    </xdr:from>
    <xdr:to>
      <xdr:col>16</xdr:col>
      <xdr:colOff>342901</xdr:colOff>
      <xdr:row>27</xdr:row>
      <xdr:rowOff>76200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4FFA270-096D-49C5-BDFF-0F5F5BC248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257175</xdr:colOff>
      <xdr:row>2</xdr:row>
      <xdr:rowOff>142875</xdr:rowOff>
    </xdr:from>
    <xdr:to>
      <xdr:col>23</xdr:col>
      <xdr:colOff>438150</xdr:colOff>
      <xdr:row>10</xdr:row>
      <xdr:rowOff>35719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FEC2FAB-485A-4427-B6B7-67164941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06125" y="523875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26</xdr:col>
      <xdr:colOff>314324</xdr:colOff>
      <xdr:row>3</xdr:row>
      <xdr:rowOff>44958</xdr:rowOff>
    </xdr:from>
    <xdr:to>
      <xdr:col>36</xdr:col>
      <xdr:colOff>491359</xdr:colOff>
      <xdr:row>11</xdr:row>
      <xdr:rowOff>25908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9554FAD-ED5B-4C85-A34B-CABB56056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78474" y="616458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200025</xdr:colOff>
      <xdr:row>11</xdr:row>
      <xdr:rowOff>123825</xdr:rowOff>
    </xdr:from>
    <xdr:to>
      <xdr:col>24</xdr:col>
      <xdr:colOff>377060</xdr:colOff>
      <xdr:row>19</xdr:row>
      <xdr:rowOff>104775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F1CDF9B-DB89-44B8-8EEB-C25D5FDF9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48975" y="2219325"/>
          <a:ext cx="6273035" cy="1504950"/>
        </a:xfrm>
        <a:prstGeom prst="rect">
          <a:avLst/>
        </a:prstGeom>
      </xdr:spPr>
    </xdr:pic>
    <xdr:clientData/>
  </xdr:twoCellAnchor>
  <xdr:twoCellAnchor>
    <xdr:from>
      <xdr:col>13</xdr:col>
      <xdr:colOff>485773</xdr:colOff>
      <xdr:row>23</xdr:row>
      <xdr:rowOff>76200</xdr:rowOff>
    </xdr:from>
    <xdr:to>
      <xdr:col>24</xdr:col>
      <xdr:colOff>219074</xdr:colOff>
      <xdr:row>43</xdr:row>
      <xdr:rowOff>90487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BA54B37-C6C4-4BA1-B85B-E17D84E26C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1190623</xdr:colOff>
      <xdr:row>47</xdr:row>
      <xdr:rowOff>180975</xdr:rowOff>
    </xdr:from>
    <xdr:to>
      <xdr:col>25</xdr:col>
      <xdr:colOff>190500</xdr:colOff>
      <xdr:row>78</xdr:row>
      <xdr:rowOff>123825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FA1CD3F-2EFD-4EAF-964C-C9A247A3C2F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1000124</xdr:colOff>
      <xdr:row>108</xdr:row>
      <xdr:rowOff>85725</xdr:rowOff>
    </xdr:from>
    <xdr:to>
      <xdr:col>26</xdr:col>
      <xdr:colOff>257174</xdr:colOff>
      <xdr:row>129</xdr:row>
      <xdr:rowOff>95248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B999C203-848B-426C-9495-BA16155CED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1000125</xdr:colOff>
      <xdr:row>149</xdr:row>
      <xdr:rowOff>133351</xdr:rowOff>
    </xdr:from>
    <xdr:to>
      <xdr:col>24</xdr:col>
      <xdr:colOff>476250</xdr:colOff>
      <xdr:row>173</xdr:row>
      <xdr:rowOff>28575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2BE3A6D7-A572-4957-99BC-415991E0B9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304800</xdr:colOff>
      <xdr:row>55</xdr:row>
      <xdr:rowOff>147636</xdr:rowOff>
    </xdr:from>
    <xdr:to>
      <xdr:col>15</xdr:col>
      <xdr:colOff>19050</xdr:colOff>
      <xdr:row>79</xdr:row>
      <xdr:rowOff>133349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9AAB90D-6247-42AB-AB4E-119A1C1C72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067DFE-4681-4C2B-A29F-42B379FBB00E}">
  <dimension ref="A6:X664"/>
  <sheetViews>
    <sheetView topLeftCell="A127" zoomScaleNormal="100" workbookViewId="0">
      <selection activeCell="H44" sqref="H44"/>
    </sheetView>
  </sheetViews>
  <sheetFormatPr defaultRowHeight="15" x14ac:dyDescent="0.25"/>
  <cols>
    <col min="2" max="2" width="27" bestFit="1" customWidth="1"/>
    <col min="3" max="3" width="16.140625" customWidth="1"/>
    <col min="4" max="4" width="13.85546875" bestFit="1" customWidth="1"/>
    <col min="5" max="5" width="20" customWidth="1"/>
    <col min="6" max="6" width="15.42578125" customWidth="1"/>
    <col min="7" max="7" width="13.85546875" bestFit="1" customWidth="1"/>
    <col min="8" max="8" width="16.85546875" customWidth="1"/>
    <col min="9" max="9" width="14" customWidth="1"/>
    <col min="10" max="10" width="11.42578125" customWidth="1"/>
    <col min="11" max="11" width="18.85546875" bestFit="1" customWidth="1"/>
    <col min="12" max="12" width="18.7109375" bestFit="1" customWidth="1"/>
    <col min="13" max="13" width="13.85546875" bestFit="1" customWidth="1"/>
    <col min="14" max="14" width="10.42578125" customWidth="1"/>
    <col min="15" max="15" width="12" customWidth="1"/>
    <col min="20" max="20" width="27" bestFit="1" customWidth="1"/>
    <col min="21" max="21" width="10.28515625" customWidth="1"/>
    <col min="22" max="22" width="11.5703125" customWidth="1"/>
    <col min="23" max="23" width="18.7109375" bestFit="1" customWidth="1"/>
    <col min="24" max="24" width="14.7109375" bestFit="1" customWidth="1"/>
  </cols>
  <sheetData>
    <row r="6" spans="2:24" x14ac:dyDescent="0.25">
      <c r="B6" s="259" t="s">
        <v>21</v>
      </c>
      <c r="C6" s="259"/>
      <c r="D6" s="259"/>
      <c r="E6" s="259"/>
      <c r="F6" s="259"/>
      <c r="G6" s="259"/>
      <c r="H6" s="259"/>
      <c r="K6" s="259" t="s">
        <v>22</v>
      </c>
      <c r="L6" s="259"/>
      <c r="M6" s="259"/>
      <c r="N6" s="259"/>
      <c r="O6" s="259"/>
      <c r="P6" s="259"/>
      <c r="Q6" s="259"/>
    </row>
    <row r="7" spans="2:24" x14ac:dyDescent="0.25">
      <c r="C7" s="258" t="s">
        <v>4</v>
      </c>
      <c r="D7" s="258"/>
      <c r="E7" s="258"/>
      <c r="F7" s="258" t="s">
        <v>5</v>
      </c>
      <c r="G7" s="258"/>
      <c r="H7" s="258"/>
      <c r="L7" s="258" t="s">
        <v>4</v>
      </c>
      <c r="M7" s="258"/>
      <c r="N7" s="258"/>
      <c r="O7" s="258" t="s">
        <v>5</v>
      </c>
      <c r="P7" s="258"/>
      <c r="Q7" s="258"/>
      <c r="T7" s="1" t="s">
        <v>10</v>
      </c>
      <c r="U7" s="1" t="s">
        <v>11</v>
      </c>
      <c r="V7" s="1" t="s">
        <v>12</v>
      </c>
    </row>
    <row r="8" spans="2:24" x14ac:dyDescent="0.25">
      <c r="B8" t="s">
        <v>3</v>
      </c>
      <c r="C8" s="258" t="s">
        <v>0</v>
      </c>
      <c r="D8" s="258"/>
      <c r="E8" s="258"/>
      <c r="F8" s="258" t="s">
        <v>0</v>
      </c>
      <c r="G8" s="258"/>
      <c r="H8" s="258"/>
      <c r="K8" t="s">
        <v>3</v>
      </c>
      <c r="L8" s="258" t="s">
        <v>0</v>
      </c>
      <c r="M8" s="258"/>
      <c r="N8" s="258"/>
      <c r="O8" s="258" t="s">
        <v>0</v>
      </c>
      <c r="P8" s="258"/>
      <c r="Q8" s="258"/>
      <c r="T8" s="1" t="s">
        <v>13</v>
      </c>
      <c r="U8" s="4">
        <f>D10</f>
        <v>2.3823680555555556E-2</v>
      </c>
      <c r="V8" s="4">
        <f>M10</f>
        <v>2.1113067129629629E-2</v>
      </c>
    </row>
    <row r="9" spans="2:24" x14ac:dyDescent="0.25">
      <c r="C9">
        <v>1</v>
      </c>
      <c r="D9">
        <v>2</v>
      </c>
      <c r="E9">
        <v>3</v>
      </c>
      <c r="F9">
        <v>1</v>
      </c>
      <c r="G9">
        <v>2</v>
      </c>
      <c r="H9">
        <v>3</v>
      </c>
      <c r="L9">
        <v>1</v>
      </c>
      <c r="M9">
        <v>2</v>
      </c>
      <c r="N9">
        <v>3</v>
      </c>
      <c r="O9">
        <v>1</v>
      </c>
      <c r="P9">
        <v>2</v>
      </c>
      <c r="Q9">
        <v>3</v>
      </c>
      <c r="T9" s="1" t="s">
        <v>14</v>
      </c>
      <c r="U9" s="4">
        <f>D11</f>
        <v>1.91409375E-2</v>
      </c>
      <c r="V9" s="4">
        <f>M11</f>
        <v>1.8526504629629629E-2</v>
      </c>
    </row>
    <row r="10" spans="2:24" x14ac:dyDescent="0.25">
      <c r="B10" t="s">
        <v>1</v>
      </c>
      <c r="C10" s="3">
        <v>3.2703043981481481E-2</v>
      </c>
      <c r="D10" s="2">
        <v>2.3823680555555556E-2</v>
      </c>
      <c r="E10" s="2">
        <v>1.8561041666666663E-2</v>
      </c>
      <c r="F10" s="8">
        <v>146</v>
      </c>
      <c r="G10">
        <v>149</v>
      </c>
      <c r="H10">
        <v>134</v>
      </c>
      <c r="K10" t="s">
        <v>1</v>
      </c>
      <c r="L10" s="3">
        <v>2.2666273148148151E-2</v>
      </c>
      <c r="M10" s="2">
        <v>2.1113067129629629E-2</v>
      </c>
      <c r="N10" s="2">
        <v>1.5637407407407409E-2</v>
      </c>
      <c r="O10" s="8">
        <v>117</v>
      </c>
      <c r="P10">
        <v>153</v>
      </c>
      <c r="Q10">
        <v>136</v>
      </c>
      <c r="T10" s="1" t="s">
        <v>15</v>
      </c>
      <c r="U10" s="4">
        <f>E10</f>
        <v>1.8561041666666663E-2</v>
      </c>
      <c r="V10" s="5">
        <f>N10</f>
        <v>1.5637407407407409E-2</v>
      </c>
    </row>
    <row r="11" spans="2:24" x14ac:dyDescent="0.25">
      <c r="B11" t="s">
        <v>2</v>
      </c>
      <c r="C11" s="3">
        <v>2.9838622685185182E-2</v>
      </c>
      <c r="D11" s="2">
        <v>1.91409375E-2</v>
      </c>
      <c r="E11" s="2">
        <v>1.6201770833333334E-2</v>
      </c>
      <c r="F11" s="8">
        <v>129</v>
      </c>
      <c r="G11">
        <v>124</v>
      </c>
      <c r="H11">
        <v>124</v>
      </c>
      <c r="K11" t="s">
        <v>2</v>
      </c>
      <c r="L11" s="3">
        <v>2.5223796296296296E-2</v>
      </c>
      <c r="M11" s="2">
        <v>1.8526504629629629E-2</v>
      </c>
      <c r="N11" s="2">
        <v>1.5638217592592592E-2</v>
      </c>
      <c r="O11" s="8">
        <v>114</v>
      </c>
      <c r="P11">
        <v>127</v>
      </c>
      <c r="Q11">
        <v>127</v>
      </c>
      <c r="T11" s="1" t="s">
        <v>16</v>
      </c>
      <c r="U11" s="4">
        <f>E11</f>
        <v>1.6201770833333334E-2</v>
      </c>
      <c r="V11" s="5">
        <f>N11</f>
        <v>1.5638217592592592E-2</v>
      </c>
    </row>
    <row r="12" spans="2:24" x14ac:dyDescent="0.25">
      <c r="B12" t="s">
        <v>6</v>
      </c>
      <c r="C12" s="3">
        <f t="shared" ref="C12:H12" si="0">C10-C11</f>
        <v>2.8644212962962989E-3</v>
      </c>
      <c r="D12" s="2">
        <f t="shared" si="0"/>
        <v>4.6827430555555563E-3</v>
      </c>
      <c r="E12" s="2">
        <f t="shared" si="0"/>
        <v>2.3592708333333295E-3</v>
      </c>
      <c r="F12" s="8">
        <f t="shared" si="0"/>
        <v>17</v>
      </c>
      <c r="G12">
        <f t="shared" si="0"/>
        <v>25</v>
      </c>
      <c r="H12">
        <f t="shared" si="0"/>
        <v>10</v>
      </c>
      <c r="K12" t="s">
        <v>6</v>
      </c>
      <c r="L12" s="3">
        <f>ABS(L10-L11)</f>
        <v>2.5575231481481456E-3</v>
      </c>
      <c r="M12" s="2">
        <f t="shared" ref="M12:Q12" si="1">M10-M11</f>
        <v>2.5865625000000003E-3</v>
      </c>
      <c r="N12" s="2">
        <f>ABS(N10-N11)</f>
        <v>8.1018518518355398E-7</v>
      </c>
      <c r="O12" s="8">
        <f t="shared" si="1"/>
        <v>3</v>
      </c>
      <c r="P12">
        <f t="shared" si="1"/>
        <v>26</v>
      </c>
      <c r="Q12">
        <f t="shared" si="1"/>
        <v>9</v>
      </c>
    </row>
    <row r="15" spans="2:24" x14ac:dyDescent="0.25">
      <c r="B15" t="s">
        <v>7</v>
      </c>
      <c r="K15" t="s">
        <v>7</v>
      </c>
    </row>
    <row r="16" spans="2:24" x14ac:dyDescent="0.25">
      <c r="B16" t="s">
        <v>8</v>
      </c>
      <c r="D16" s="2">
        <f>D10-E10</f>
        <v>5.2626388888888931E-3</v>
      </c>
      <c r="K16" t="s">
        <v>8</v>
      </c>
      <c r="L16" s="2">
        <f>L10-M10</f>
        <v>1.5532060185185215E-3</v>
      </c>
      <c r="T16" s="258" t="s">
        <v>11</v>
      </c>
      <c r="U16" s="258"/>
      <c r="V16" s="258"/>
      <c r="W16" s="258"/>
      <c r="X16" s="258"/>
    </row>
    <row r="17" spans="1:24" x14ac:dyDescent="0.25">
      <c r="B17" t="s">
        <v>9</v>
      </c>
      <c r="D17" s="2">
        <f>D11-E11</f>
        <v>2.9391666666666663E-3</v>
      </c>
      <c r="K17" t="s">
        <v>9</v>
      </c>
      <c r="L17" s="2">
        <f>L11-M11</f>
        <v>6.6972916666666674E-3</v>
      </c>
      <c r="T17" s="6" t="s">
        <v>10</v>
      </c>
      <c r="U17" s="6" t="s">
        <v>1</v>
      </c>
      <c r="V17" s="6" t="s">
        <v>19</v>
      </c>
      <c r="W17" s="6" t="s">
        <v>9</v>
      </c>
      <c r="X17" s="6" t="s">
        <v>19</v>
      </c>
    </row>
    <row r="18" spans="1:24" x14ac:dyDescent="0.25">
      <c r="T18" s="6" t="s">
        <v>17</v>
      </c>
      <c r="U18" s="6">
        <f>G10</f>
        <v>149</v>
      </c>
      <c r="V18" s="9">
        <f>U18/2</f>
        <v>74.5</v>
      </c>
      <c r="W18" s="6">
        <v>124</v>
      </c>
      <c r="X18" s="6">
        <f>W18/2</f>
        <v>62</v>
      </c>
    </row>
    <row r="19" spans="1:24" x14ac:dyDescent="0.25">
      <c r="T19" s="6" t="s">
        <v>18</v>
      </c>
      <c r="U19" s="6">
        <v>134</v>
      </c>
      <c r="V19" s="9">
        <f>V18/3</f>
        <v>24.833333333333332</v>
      </c>
      <c r="W19" s="6">
        <v>124</v>
      </c>
      <c r="X19" s="9">
        <f>W19/3</f>
        <v>41.333333333333336</v>
      </c>
    </row>
    <row r="20" spans="1:24" x14ac:dyDescent="0.25">
      <c r="T20" s="6" t="s">
        <v>6</v>
      </c>
      <c r="U20" s="6" t="s">
        <v>20</v>
      </c>
      <c r="V20" s="10">
        <f>(V18-V19)/V18</f>
        <v>0.66666666666666674</v>
      </c>
      <c r="W20" s="6" t="s">
        <v>20</v>
      </c>
      <c r="X20" s="11">
        <f>(X18-X19)/X18</f>
        <v>0.33333333333333331</v>
      </c>
    </row>
    <row r="23" spans="1:24" x14ac:dyDescent="0.25">
      <c r="T23" s="258" t="s">
        <v>12</v>
      </c>
      <c r="U23" s="258"/>
      <c r="V23" s="258"/>
      <c r="W23" s="258"/>
      <c r="X23" s="258"/>
    </row>
    <row r="24" spans="1:24" x14ac:dyDescent="0.25">
      <c r="T24" s="6" t="s">
        <v>10</v>
      </c>
      <c r="U24" s="6" t="s">
        <v>1</v>
      </c>
      <c r="V24" s="6" t="s">
        <v>19</v>
      </c>
      <c r="W24" s="6" t="s">
        <v>9</v>
      </c>
      <c r="X24" s="6" t="s">
        <v>19</v>
      </c>
    </row>
    <row r="25" spans="1:24" x14ac:dyDescent="0.25">
      <c r="T25" s="6" t="s">
        <v>17</v>
      </c>
      <c r="U25" s="6">
        <v>153</v>
      </c>
      <c r="V25" s="9">
        <f>U25/2</f>
        <v>76.5</v>
      </c>
      <c r="W25" s="6">
        <v>127</v>
      </c>
      <c r="X25" s="9">
        <f>W25/2</f>
        <v>63.5</v>
      </c>
    </row>
    <row r="26" spans="1:24" x14ac:dyDescent="0.25">
      <c r="T26" s="6" t="s">
        <v>18</v>
      </c>
      <c r="U26" s="6">
        <v>136</v>
      </c>
      <c r="V26" s="9">
        <f>U26/3</f>
        <v>45.333333333333336</v>
      </c>
      <c r="W26" s="6">
        <v>127</v>
      </c>
      <c r="X26" s="9">
        <f>W26/3</f>
        <v>42.333333333333336</v>
      </c>
    </row>
    <row r="27" spans="1:24" x14ac:dyDescent="0.25">
      <c r="T27" s="6" t="s">
        <v>6</v>
      </c>
      <c r="U27" s="6" t="s">
        <v>20</v>
      </c>
      <c r="V27" s="10">
        <f>(V25-V26)/V25</f>
        <v>0.40740740740740738</v>
      </c>
      <c r="W27" s="6" t="s">
        <v>20</v>
      </c>
      <c r="X27" s="11">
        <f>(X25-X26)/X25</f>
        <v>0.33333333333333331</v>
      </c>
    </row>
    <row r="29" spans="1:24" x14ac:dyDescent="0.25">
      <c r="A29" s="67"/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  <c r="M29" s="67"/>
      <c r="N29" s="67"/>
      <c r="O29" s="67"/>
      <c r="P29" s="67"/>
      <c r="Q29" s="67"/>
      <c r="R29" s="67"/>
      <c r="S29" s="67"/>
    </row>
    <row r="30" spans="1:24" x14ac:dyDescent="0.25">
      <c r="A30" s="67"/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  <c r="M30" s="67"/>
      <c r="N30" s="67"/>
      <c r="O30" s="67"/>
      <c r="P30" s="67"/>
      <c r="Q30" s="67"/>
      <c r="R30" s="67"/>
      <c r="S30" s="67"/>
    </row>
    <row r="31" spans="1:24" ht="26.25" customHeight="1" x14ac:dyDescent="0.25">
      <c r="A31" s="67"/>
      <c r="B31" s="257" t="s">
        <v>78</v>
      </c>
      <c r="C31" s="257"/>
      <c r="D31" s="257"/>
      <c r="E31" s="257"/>
      <c r="F31" s="257"/>
      <c r="G31" s="257"/>
      <c r="H31" s="257"/>
      <c r="I31" s="257"/>
      <c r="J31" s="257"/>
      <c r="K31" s="257"/>
      <c r="L31" s="257"/>
      <c r="M31" s="257"/>
      <c r="N31" s="257"/>
      <c r="O31" s="67"/>
      <c r="P31" s="67"/>
      <c r="Q31" s="67"/>
      <c r="R31" s="67"/>
      <c r="S31" s="67"/>
    </row>
    <row r="32" spans="1:24" x14ac:dyDescent="0.25">
      <c r="A32" s="67"/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  <c r="M32" s="67"/>
      <c r="N32" s="67"/>
      <c r="O32" s="67"/>
      <c r="P32" s="67"/>
      <c r="Q32" s="67"/>
      <c r="R32" s="67"/>
      <c r="S32" s="67"/>
    </row>
    <row r="33" spans="1:19" x14ac:dyDescent="0.25">
      <c r="A33" s="67"/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  <c r="M33" s="67"/>
      <c r="N33" s="67"/>
      <c r="O33" s="67"/>
      <c r="P33" s="67"/>
      <c r="Q33" s="67"/>
      <c r="R33" s="67"/>
      <c r="S33" s="67"/>
    </row>
    <row r="34" spans="1:19" x14ac:dyDescent="0.25">
      <c r="A34" s="67"/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  <c r="M34" s="67"/>
      <c r="N34" s="67"/>
      <c r="O34" s="67"/>
      <c r="P34" s="67"/>
      <c r="Q34" s="67"/>
      <c r="R34" s="67"/>
      <c r="S34" s="67"/>
    </row>
    <row r="35" spans="1:19" x14ac:dyDescent="0.25">
      <c r="A35" s="67"/>
      <c r="B35" s="256" t="s">
        <v>11</v>
      </c>
      <c r="C35" s="256"/>
      <c r="D35" s="256"/>
      <c r="E35" s="256"/>
      <c r="F35" s="256"/>
      <c r="G35" s="67"/>
      <c r="H35" s="67"/>
      <c r="I35" s="256" t="s">
        <v>12</v>
      </c>
      <c r="J35" s="256"/>
      <c r="K35" s="256"/>
      <c r="L35" s="256"/>
      <c r="M35" s="256"/>
      <c r="N35" s="67"/>
      <c r="O35" s="67"/>
      <c r="P35" s="67"/>
      <c r="Q35" s="67"/>
      <c r="R35" s="67"/>
      <c r="S35" s="67"/>
    </row>
    <row r="36" spans="1:19" x14ac:dyDescent="0.25">
      <c r="A36" s="67"/>
      <c r="B36" s="68" t="s">
        <v>10</v>
      </c>
      <c r="C36" s="68" t="s">
        <v>1</v>
      </c>
      <c r="D36" s="68" t="s">
        <v>19</v>
      </c>
      <c r="E36" s="68" t="s">
        <v>9</v>
      </c>
      <c r="F36" s="68" t="s">
        <v>19</v>
      </c>
      <c r="G36" s="67"/>
      <c r="H36" s="67"/>
      <c r="I36" s="68" t="s">
        <v>10</v>
      </c>
      <c r="J36" s="68" t="s">
        <v>1</v>
      </c>
      <c r="K36" s="68" t="s">
        <v>19</v>
      </c>
      <c r="L36" s="68" t="s">
        <v>9</v>
      </c>
      <c r="M36" s="68" t="s">
        <v>19</v>
      </c>
      <c r="N36" s="67"/>
      <c r="O36" s="67"/>
      <c r="P36" s="67"/>
      <c r="Q36" s="67"/>
      <c r="R36" s="67"/>
      <c r="S36" s="67"/>
    </row>
    <row r="37" spans="1:19" x14ac:dyDescent="0.25">
      <c r="A37" s="67"/>
      <c r="B37" s="69" t="s">
        <v>17</v>
      </c>
      <c r="C37" s="69">
        <v>149</v>
      </c>
      <c r="D37" s="70">
        <f>C37/2</f>
        <v>74.5</v>
      </c>
      <c r="E37" s="69">
        <v>124</v>
      </c>
      <c r="F37" s="69">
        <f>E37/2</f>
        <v>62</v>
      </c>
      <c r="G37" s="67"/>
      <c r="H37" s="67"/>
      <c r="I37" s="69" t="s">
        <v>17</v>
      </c>
      <c r="J37" s="69">
        <v>153</v>
      </c>
      <c r="K37" s="70">
        <f>J37/2</f>
        <v>76.5</v>
      </c>
      <c r="L37" s="69">
        <v>127</v>
      </c>
      <c r="M37" s="69">
        <f>L37/2</f>
        <v>63.5</v>
      </c>
      <c r="N37" s="67"/>
      <c r="O37" s="67"/>
      <c r="P37" s="67"/>
      <c r="Q37" s="67"/>
      <c r="R37" s="67"/>
      <c r="S37" s="67"/>
    </row>
    <row r="38" spans="1:19" x14ac:dyDescent="0.25">
      <c r="A38" s="67"/>
      <c r="B38" s="69" t="s">
        <v>18</v>
      </c>
      <c r="C38" s="69">
        <v>134</v>
      </c>
      <c r="D38" s="70">
        <f>C38/3</f>
        <v>44.666666666666664</v>
      </c>
      <c r="E38" s="69">
        <v>124</v>
      </c>
      <c r="F38" s="70">
        <f>E38/3</f>
        <v>41.333333333333336</v>
      </c>
      <c r="G38" s="67"/>
      <c r="H38" s="67"/>
      <c r="I38" s="69" t="s">
        <v>18</v>
      </c>
      <c r="J38" s="69">
        <v>136</v>
      </c>
      <c r="K38" s="70">
        <f>J38/3</f>
        <v>45.333333333333336</v>
      </c>
      <c r="L38" s="69">
        <v>127</v>
      </c>
      <c r="M38" s="70">
        <f>L38/3</f>
        <v>42.333333333333336</v>
      </c>
      <c r="N38" s="67"/>
      <c r="O38" s="67"/>
      <c r="P38" s="67"/>
      <c r="Q38" s="67"/>
      <c r="R38" s="67"/>
      <c r="S38" s="67"/>
    </row>
    <row r="39" spans="1:19" x14ac:dyDescent="0.25">
      <c r="A39" s="67"/>
      <c r="B39" s="71" t="s">
        <v>6</v>
      </c>
      <c r="C39" s="71" t="s">
        <v>20</v>
      </c>
      <c r="D39" s="72">
        <f>(D37-D38)/D37</f>
        <v>0.40044742729306493</v>
      </c>
      <c r="E39" s="71" t="s">
        <v>20</v>
      </c>
      <c r="F39" s="73">
        <f>(F37-F38)/F37</f>
        <v>0.33333333333333331</v>
      </c>
      <c r="G39" s="67"/>
      <c r="H39" s="67"/>
      <c r="I39" s="71" t="s">
        <v>6</v>
      </c>
      <c r="J39" s="71" t="s">
        <v>20</v>
      </c>
      <c r="K39" s="72">
        <f>(K37-K38)/K37</f>
        <v>0.40740740740740738</v>
      </c>
      <c r="L39" s="71" t="s">
        <v>20</v>
      </c>
      <c r="M39" s="73">
        <f>(M37-M38)/M37</f>
        <v>0.33333333333333331</v>
      </c>
      <c r="N39" s="67"/>
      <c r="O39" s="67"/>
      <c r="P39" s="67"/>
      <c r="Q39" s="67"/>
      <c r="R39" s="67"/>
      <c r="S39" s="67"/>
    </row>
    <row r="40" spans="1:19" x14ac:dyDescent="0.25">
      <c r="A40" s="67"/>
      <c r="B40" s="67"/>
      <c r="C40" s="67"/>
      <c r="D40" s="67"/>
      <c r="E40" s="67"/>
      <c r="F40" s="67"/>
      <c r="G40" s="67"/>
      <c r="H40" s="67"/>
      <c r="I40" s="67"/>
      <c r="J40" s="67"/>
      <c r="K40" s="67"/>
      <c r="L40" s="67"/>
      <c r="M40" s="67"/>
      <c r="N40" s="67"/>
      <c r="O40" s="67"/>
      <c r="P40" s="67"/>
      <c r="Q40" s="67"/>
      <c r="R40" s="67"/>
      <c r="S40" s="67"/>
    </row>
    <row r="41" spans="1:19" x14ac:dyDescent="0.25">
      <c r="A41" s="67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67"/>
      <c r="Q41" s="67"/>
      <c r="R41" s="67"/>
      <c r="S41" s="67"/>
    </row>
    <row r="42" spans="1:19" x14ac:dyDescent="0.25">
      <c r="A42" s="67"/>
      <c r="B42" s="67"/>
      <c r="C42" s="67"/>
      <c r="D42" s="67"/>
      <c r="E42" s="67"/>
      <c r="F42" s="67"/>
      <c r="G42" s="67"/>
      <c r="H42" s="67"/>
      <c r="I42" s="67"/>
      <c r="J42" s="67"/>
      <c r="K42" s="67"/>
      <c r="L42" s="67"/>
      <c r="M42" s="67"/>
      <c r="N42" s="67"/>
      <c r="O42" s="67"/>
      <c r="P42" s="67"/>
      <c r="Q42" s="67"/>
      <c r="R42" s="67"/>
      <c r="S42" s="67"/>
    </row>
    <row r="43" spans="1:19" x14ac:dyDescent="0.25">
      <c r="A43" s="67"/>
      <c r="B43" s="67"/>
      <c r="C43" s="67"/>
      <c r="D43" s="67"/>
      <c r="E43" s="67"/>
      <c r="F43" s="67"/>
      <c r="G43" s="67"/>
      <c r="H43" s="67"/>
      <c r="I43" s="67"/>
      <c r="J43" s="67"/>
      <c r="K43" s="67"/>
      <c r="L43" s="67"/>
      <c r="M43" s="67"/>
      <c r="N43" s="67"/>
      <c r="O43" s="67"/>
      <c r="P43" s="67"/>
      <c r="Q43" s="67"/>
      <c r="R43" s="67"/>
      <c r="S43" s="67"/>
    </row>
    <row r="44" spans="1:19" x14ac:dyDescent="0.25">
      <c r="A44" s="67"/>
      <c r="B44" s="67"/>
      <c r="C44" s="67"/>
      <c r="D44" s="67"/>
      <c r="E44" s="67"/>
      <c r="F44" s="67"/>
      <c r="G44" s="67"/>
      <c r="H44" s="67"/>
      <c r="I44" s="67"/>
      <c r="J44" s="67"/>
      <c r="K44" s="67"/>
      <c r="L44" s="67"/>
      <c r="M44" s="67"/>
      <c r="N44" s="67"/>
      <c r="O44" s="67"/>
      <c r="P44" s="67"/>
      <c r="Q44" s="67"/>
      <c r="R44" s="67"/>
      <c r="S44" s="67"/>
    </row>
    <row r="45" spans="1:19" x14ac:dyDescent="0.25">
      <c r="A45" s="67"/>
      <c r="B45" s="67"/>
      <c r="C45" s="67"/>
      <c r="D45" s="67"/>
      <c r="E45" s="67"/>
      <c r="F45" s="67"/>
      <c r="G45" s="67"/>
      <c r="H45" s="67"/>
      <c r="I45" s="67"/>
      <c r="J45" s="67"/>
      <c r="K45" s="67"/>
      <c r="L45" s="67"/>
      <c r="M45" s="67"/>
      <c r="N45" s="67"/>
      <c r="O45" s="67"/>
      <c r="P45" s="67"/>
      <c r="Q45" s="67"/>
      <c r="R45" s="67"/>
      <c r="S45" s="67"/>
    </row>
    <row r="46" spans="1:19" x14ac:dyDescent="0.25">
      <c r="A46" s="67"/>
      <c r="B46" s="67"/>
      <c r="C46" s="67"/>
      <c r="D46" s="67"/>
      <c r="E46" s="67"/>
      <c r="F46" s="67"/>
      <c r="G46" s="67"/>
      <c r="H46" s="67"/>
      <c r="I46" s="67"/>
      <c r="J46" s="67"/>
      <c r="K46" s="67"/>
      <c r="L46" s="67"/>
      <c r="M46" s="67"/>
      <c r="N46" s="67"/>
      <c r="O46" s="67"/>
      <c r="P46" s="67"/>
      <c r="Q46" s="67"/>
      <c r="R46" s="67"/>
      <c r="S46" s="67"/>
    </row>
    <row r="47" spans="1:19" x14ac:dyDescent="0.25">
      <c r="A47" s="67"/>
      <c r="B47" s="67"/>
      <c r="C47" s="67"/>
      <c r="D47" s="67"/>
      <c r="E47" s="67"/>
      <c r="F47" s="67"/>
      <c r="G47" s="67"/>
      <c r="H47" s="67"/>
      <c r="I47" s="67"/>
      <c r="J47" s="67"/>
      <c r="K47" s="67"/>
      <c r="L47" s="67"/>
      <c r="M47" s="67"/>
      <c r="N47" s="67"/>
      <c r="O47" s="67"/>
      <c r="P47" s="67"/>
      <c r="Q47" s="67"/>
      <c r="R47" s="67"/>
      <c r="S47" s="67"/>
    </row>
    <row r="48" spans="1:19" x14ac:dyDescent="0.25">
      <c r="A48" s="67"/>
      <c r="B48" s="67"/>
      <c r="C48" s="67"/>
      <c r="D48" s="67"/>
      <c r="E48" s="67"/>
      <c r="F48" s="67"/>
      <c r="G48" s="67"/>
      <c r="H48" s="67"/>
      <c r="I48" s="67"/>
      <c r="J48" s="67"/>
      <c r="K48" s="67"/>
      <c r="L48" s="67"/>
      <c r="M48" s="67"/>
      <c r="N48" s="67"/>
      <c r="O48" s="67"/>
      <c r="P48" s="67"/>
      <c r="Q48" s="67"/>
      <c r="R48" s="67"/>
      <c r="S48" s="67"/>
    </row>
    <row r="49" spans="1:19" x14ac:dyDescent="0.25">
      <c r="A49" s="67"/>
      <c r="B49" s="67"/>
      <c r="C49" s="67"/>
      <c r="D49" s="67"/>
      <c r="E49" s="67"/>
      <c r="F49" s="67"/>
      <c r="G49" s="67"/>
      <c r="H49" s="67"/>
      <c r="I49" s="67"/>
      <c r="J49" s="67"/>
      <c r="K49" s="67"/>
      <c r="L49" s="67"/>
      <c r="M49" s="67"/>
      <c r="N49" s="67"/>
      <c r="O49" s="67"/>
      <c r="P49" s="67"/>
      <c r="Q49" s="67"/>
      <c r="R49" s="67"/>
      <c r="S49" s="67"/>
    </row>
    <row r="50" spans="1:19" x14ac:dyDescent="0.25">
      <c r="A50" s="67"/>
      <c r="B50" s="67"/>
      <c r="C50" s="67"/>
      <c r="D50" s="67"/>
      <c r="E50" s="67"/>
      <c r="F50" s="67"/>
      <c r="G50" s="67"/>
      <c r="H50" s="67"/>
      <c r="I50" s="67"/>
      <c r="J50" s="67"/>
      <c r="K50" s="67"/>
      <c r="L50" s="67"/>
      <c r="M50" s="67"/>
      <c r="N50" s="67"/>
      <c r="O50" s="67"/>
      <c r="P50" s="67"/>
      <c r="Q50" s="67"/>
      <c r="R50" s="67"/>
      <c r="S50" s="67"/>
    </row>
    <row r="51" spans="1:19" x14ac:dyDescent="0.25">
      <c r="A51" s="67"/>
      <c r="B51" s="67"/>
      <c r="C51" s="67"/>
      <c r="D51" s="67"/>
      <c r="E51" s="67"/>
      <c r="F51" s="67"/>
      <c r="G51" s="67"/>
      <c r="H51" s="67"/>
      <c r="I51" s="67"/>
      <c r="J51" s="67"/>
      <c r="K51" s="67"/>
      <c r="L51" s="67"/>
      <c r="M51" s="67"/>
      <c r="N51" s="67"/>
      <c r="O51" s="67"/>
      <c r="P51" s="67"/>
      <c r="Q51" s="67"/>
      <c r="R51" s="67"/>
      <c r="S51" s="67"/>
    </row>
    <row r="52" spans="1:19" x14ac:dyDescent="0.25">
      <c r="A52" s="67"/>
      <c r="B52" s="67"/>
      <c r="C52" s="67"/>
      <c r="D52" s="67"/>
      <c r="E52" s="67"/>
      <c r="F52" s="67"/>
      <c r="G52" s="67"/>
      <c r="H52" s="67"/>
      <c r="I52" s="67"/>
      <c r="J52" s="67"/>
      <c r="K52" s="67"/>
      <c r="L52" s="67"/>
      <c r="M52" s="67"/>
      <c r="N52" s="67"/>
      <c r="O52" s="67"/>
      <c r="P52" s="67"/>
      <c r="Q52" s="67"/>
      <c r="R52" s="67"/>
      <c r="S52" s="67"/>
    </row>
    <row r="53" spans="1:19" x14ac:dyDescent="0.25">
      <c r="A53" s="67"/>
      <c r="B53" s="67"/>
      <c r="C53" s="67"/>
      <c r="D53" s="67"/>
      <c r="E53" s="67"/>
      <c r="F53" s="67"/>
      <c r="G53" s="67"/>
      <c r="H53" s="67"/>
      <c r="I53" s="67"/>
      <c r="J53" s="67"/>
      <c r="K53" s="67"/>
      <c r="L53" s="67"/>
      <c r="M53" s="67"/>
      <c r="N53" s="67"/>
      <c r="O53" s="67"/>
      <c r="P53" s="67"/>
      <c r="Q53" s="67"/>
      <c r="R53" s="67"/>
      <c r="S53" s="67"/>
    </row>
    <row r="54" spans="1:19" x14ac:dyDescent="0.25">
      <c r="A54" s="67"/>
      <c r="B54" s="67"/>
      <c r="C54" s="67"/>
      <c r="D54" s="67"/>
      <c r="E54" s="67"/>
      <c r="F54" s="67"/>
      <c r="G54" s="67"/>
      <c r="H54" s="67"/>
      <c r="I54" s="67"/>
      <c r="J54" s="67"/>
      <c r="K54" s="67"/>
      <c r="L54" s="67"/>
      <c r="M54" s="67"/>
      <c r="N54" s="67"/>
      <c r="O54" s="67"/>
      <c r="P54" s="67"/>
      <c r="Q54" s="67"/>
      <c r="R54" s="67"/>
      <c r="S54" s="67"/>
    </row>
    <row r="55" spans="1:19" x14ac:dyDescent="0.25">
      <c r="A55" s="67"/>
      <c r="B55" s="67"/>
      <c r="C55" s="67"/>
      <c r="D55" s="67"/>
      <c r="E55" s="67"/>
      <c r="F55" s="67"/>
      <c r="G55" s="67"/>
      <c r="H55" s="67"/>
      <c r="I55" s="67"/>
      <c r="J55" s="67"/>
      <c r="K55" s="67"/>
      <c r="L55" s="67"/>
      <c r="M55" s="67"/>
      <c r="N55" s="67"/>
      <c r="O55" s="67"/>
      <c r="P55" s="67"/>
      <c r="Q55" s="67"/>
      <c r="R55" s="67"/>
      <c r="S55" s="67"/>
    </row>
    <row r="56" spans="1:19" x14ac:dyDescent="0.25">
      <c r="A56" s="67"/>
      <c r="B56" s="67"/>
      <c r="C56" s="67"/>
      <c r="D56" s="67"/>
      <c r="E56" s="67"/>
      <c r="F56" s="67"/>
      <c r="G56" s="67"/>
      <c r="H56" s="67"/>
      <c r="I56" s="67"/>
      <c r="J56" s="67"/>
      <c r="K56" s="67"/>
      <c r="L56" s="67"/>
      <c r="M56" s="67"/>
      <c r="N56" s="67"/>
      <c r="O56" s="67"/>
      <c r="P56" s="67"/>
      <c r="Q56" s="67"/>
      <c r="R56" s="67"/>
      <c r="S56" s="67"/>
    </row>
    <row r="57" spans="1:19" x14ac:dyDescent="0.25">
      <c r="A57" s="67"/>
      <c r="B57" s="67"/>
      <c r="C57" s="67"/>
      <c r="D57" s="67"/>
      <c r="E57" s="67"/>
      <c r="F57" s="67"/>
      <c r="G57" s="67"/>
      <c r="H57" s="67"/>
      <c r="I57" s="67"/>
      <c r="J57" s="67"/>
      <c r="K57" s="67"/>
      <c r="L57" s="67"/>
      <c r="M57" s="67"/>
      <c r="N57" s="67"/>
      <c r="O57" s="67"/>
      <c r="P57" s="67"/>
      <c r="Q57" s="67"/>
      <c r="R57" s="67"/>
      <c r="S57" s="67"/>
    </row>
    <row r="58" spans="1:19" x14ac:dyDescent="0.25">
      <c r="A58" s="67"/>
      <c r="B58" s="67"/>
      <c r="C58" s="67"/>
      <c r="D58" s="67"/>
      <c r="E58" s="67"/>
      <c r="F58" s="67"/>
      <c r="G58" s="67"/>
      <c r="H58" s="67"/>
      <c r="I58" s="67"/>
      <c r="J58" s="67"/>
      <c r="K58" s="67"/>
      <c r="L58" s="67"/>
      <c r="M58" s="67"/>
      <c r="N58" s="67"/>
      <c r="O58" s="67"/>
      <c r="P58" s="67"/>
      <c r="Q58" s="67"/>
      <c r="R58" s="67"/>
      <c r="S58" s="67"/>
    </row>
    <row r="59" spans="1:19" x14ac:dyDescent="0.25">
      <c r="A59" s="67"/>
      <c r="B59" s="67"/>
      <c r="C59" s="67"/>
      <c r="D59" s="67"/>
      <c r="E59" s="67"/>
      <c r="F59" s="67"/>
      <c r="G59" s="67"/>
      <c r="H59" s="67"/>
      <c r="I59" s="67"/>
      <c r="J59" s="67"/>
      <c r="K59" s="67"/>
      <c r="L59" s="67"/>
      <c r="M59" s="67"/>
      <c r="N59" s="67"/>
      <c r="O59" s="67"/>
      <c r="P59" s="67"/>
      <c r="Q59" s="67"/>
      <c r="R59" s="67"/>
      <c r="S59" s="67"/>
    </row>
    <row r="60" spans="1:19" x14ac:dyDescent="0.25">
      <c r="A60" s="67"/>
      <c r="B60" s="67"/>
      <c r="C60" s="67"/>
      <c r="D60" s="67"/>
      <c r="E60" s="67"/>
      <c r="F60" s="67"/>
      <c r="G60" s="67"/>
      <c r="H60" s="67"/>
      <c r="I60" s="67"/>
      <c r="J60" s="67"/>
      <c r="K60" s="67"/>
      <c r="L60" s="67"/>
      <c r="M60" s="67"/>
      <c r="N60" s="67"/>
      <c r="O60" s="67"/>
      <c r="P60" s="67"/>
      <c r="Q60" s="67"/>
      <c r="R60" s="67"/>
      <c r="S60" s="67"/>
    </row>
    <row r="61" spans="1:19" ht="29.25" customHeight="1" x14ac:dyDescent="0.25">
      <c r="A61" s="67"/>
      <c r="B61" s="257" t="s">
        <v>77</v>
      </c>
      <c r="C61" s="257"/>
      <c r="D61" s="257"/>
      <c r="E61" s="257"/>
      <c r="F61" s="257"/>
      <c r="G61" s="257"/>
      <c r="H61" s="257"/>
      <c r="I61" s="257"/>
      <c r="J61" s="257"/>
      <c r="K61" s="257"/>
      <c r="L61" s="257"/>
      <c r="M61" s="257"/>
      <c r="N61" s="257"/>
      <c r="O61" s="67"/>
      <c r="P61" s="67"/>
      <c r="Q61" s="67"/>
      <c r="R61" s="67"/>
      <c r="S61" s="67"/>
    </row>
    <row r="62" spans="1:19" x14ac:dyDescent="0.25">
      <c r="A62" s="67"/>
      <c r="B62" s="67"/>
      <c r="C62" s="67"/>
      <c r="D62" s="67"/>
      <c r="E62" s="67"/>
      <c r="F62" s="67"/>
      <c r="G62" s="67"/>
      <c r="H62" s="67"/>
      <c r="I62" s="67"/>
      <c r="J62" s="67"/>
      <c r="K62" s="67"/>
      <c r="L62" s="67"/>
      <c r="M62" s="67"/>
      <c r="N62" s="67"/>
      <c r="O62" s="67"/>
      <c r="P62" s="67"/>
      <c r="Q62" s="67"/>
      <c r="R62" s="67"/>
      <c r="S62" s="67"/>
    </row>
    <row r="63" spans="1:19" x14ac:dyDescent="0.25">
      <c r="A63" s="67"/>
      <c r="B63" s="67"/>
      <c r="C63" s="67"/>
      <c r="D63" s="67"/>
      <c r="E63" s="67"/>
      <c r="F63" s="67"/>
      <c r="G63" s="67"/>
      <c r="H63" s="67"/>
      <c r="I63" s="67"/>
      <c r="J63" s="67"/>
      <c r="K63" s="67"/>
      <c r="L63" s="67"/>
      <c r="M63" s="67"/>
      <c r="N63" s="67"/>
      <c r="O63" s="67"/>
      <c r="P63" s="67"/>
      <c r="Q63" s="67"/>
      <c r="R63" s="67"/>
      <c r="S63" s="67"/>
    </row>
    <row r="64" spans="1:19" x14ac:dyDescent="0.25">
      <c r="A64" s="67"/>
      <c r="B64" s="67"/>
      <c r="C64" s="67"/>
      <c r="D64" s="67"/>
      <c r="E64" s="67"/>
      <c r="F64" s="67"/>
      <c r="G64" s="67"/>
      <c r="H64" s="67"/>
      <c r="I64" s="67"/>
      <c r="J64" s="67"/>
      <c r="K64" s="67"/>
      <c r="L64" s="67"/>
      <c r="M64" s="67"/>
      <c r="N64" s="67"/>
      <c r="O64" s="67"/>
      <c r="P64" s="67"/>
      <c r="Q64" s="67"/>
      <c r="R64" s="67"/>
      <c r="S64" s="67"/>
    </row>
    <row r="65" spans="1:19" x14ac:dyDescent="0.25">
      <c r="A65" s="67"/>
      <c r="B65" s="74" t="s">
        <v>10</v>
      </c>
      <c r="C65" s="74" t="s">
        <v>11</v>
      </c>
      <c r="D65" s="74" t="s">
        <v>12</v>
      </c>
      <c r="E65" s="67"/>
      <c r="F65" s="67"/>
      <c r="G65" s="67"/>
      <c r="H65" s="67"/>
      <c r="I65" s="67"/>
      <c r="J65" s="67"/>
      <c r="K65" s="67"/>
      <c r="L65" s="67"/>
      <c r="M65" s="67"/>
      <c r="N65" s="67"/>
      <c r="O65" s="67"/>
      <c r="P65" s="67"/>
      <c r="Q65" s="67"/>
      <c r="R65" s="67"/>
      <c r="S65" s="67"/>
    </row>
    <row r="66" spans="1:19" x14ac:dyDescent="0.25">
      <c r="A66" s="67"/>
      <c r="B66" s="75" t="s">
        <v>13</v>
      </c>
      <c r="C66" s="76">
        <f>U8</f>
        <v>2.3823680555555556E-2</v>
      </c>
      <c r="D66" s="76">
        <f>V8</f>
        <v>2.1113067129629629E-2</v>
      </c>
      <c r="E66" s="67"/>
      <c r="F66" s="67"/>
      <c r="G66" s="67"/>
      <c r="H66" s="67"/>
      <c r="I66" s="67"/>
      <c r="J66" s="67"/>
      <c r="K66" s="67"/>
      <c r="L66" s="67"/>
      <c r="M66" s="67"/>
      <c r="N66" s="67"/>
      <c r="O66" s="67"/>
      <c r="P66" s="67"/>
      <c r="Q66" s="67"/>
      <c r="R66" s="67"/>
      <c r="S66" s="67"/>
    </row>
    <row r="67" spans="1:19" x14ac:dyDescent="0.25">
      <c r="A67" s="67"/>
      <c r="B67" s="77" t="s">
        <v>14</v>
      </c>
      <c r="C67" s="78">
        <f t="shared" ref="C67:D69" si="2">U9</f>
        <v>1.91409375E-2</v>
      </c>
      <c r="D67" s="78">
        <f t="shared" si="2"/>
        <v>1.8526504629629629E-2</v>
      </c>
      <c r="E67" s="67"/>
      <c r="F67" s="67"/>
      <c r="G67" s="67"/>
      <c r="H67" s="67"/>
      <c r="I67" s="67"/>
      <c r="J67" s="67"/>
      <c r="K67" s="67"/>
      <c r="L67" s="67"/>
      <c r="M67" s="67"/>
      <c r="N67" s="67"/>
      <c r="O67" s="67"/>
      <c r="P67" s="67"/>
      <c r="Q67" s="67"/>
      <c r="R67" s="67"/>
      <c r="S67" s="67"/>
    </row>
    <row r="68" spans="1:19" x14ac:dyDescent="0.25">
      <c r="A68" s="67"/>
      <c r="B68" s="75" t="s">
        <v>15</v>
      </c>
      <c r="C68" s="76">
        <f t="shared" si="2"/>
        <v>1.8561041666666663E-2</v>
      </c>
      <c r="D68" s="76">
        <f t="shared" si="2"/>
        <v>1.5637407407407409E-2</v>
      </c>
      <c r="E68" s="67"/>
      <c r="F68" s="67"/>
      <c r="G68" s="67"/>
      <c r="H68" s="67"/>
      <c r="I68" s="67"/>
      <c r="J68" s="67"/>
      <c r="K68" s="67"/>
      <c r="L68" s="67"/>
      <c r="M68" s="67"/>
      <c r="N68" s="67"/>
      <c r="O68" s="67"/>
      <c r="P68" s="67"/>
      <c r="Q68" s="67"/>
      <c r="R68" s="67"/>
      <c r="S68" s="67"/>
    </row>
    <row r="69" spans="1:19" x14ac:dyDescent="0.25">
      <c r="A69" s="67"/>
      <c r="B69" s="77" t="s">
        <v>16</v>
      </c>
      <c r="C69" s="78">
        <f t="shared" si="2"/>
        <v>1.6201770833333334E-2</v>
      </c>
      <c r="D69" s="78">
        <f t="shared" si="2"/>
        <v>1.5638217592592592E-2</v>
      </c>
      <c r="E69" s="67"/>
      <c r="F69" s="67"/>
      <c r="G69" s="67"/>
      <c r="H69" s="67"/>
      <c r="I69" s="67"/>
      <c r="J69" s="67"/>
      <c r="K69" s="67"/>
      <c r="L69" s="67"/>
      <c r="M69" s="67"/>
      <c r="N69" s="67"/>
      <c r="O69" s="67"/>
      <c r="P69" s="67"/>
      <c r="Q69" s="67"/>
      <c r="R69" s="67"/>
      <c r="S69" s="67"/>
    </row>
    <row r="70" spans="1:19" x14ac:dyDescent="0.25">
      <c r="A70" s="67"/>
      <c r="B70" s="67"/>
      <c r="C70" s="67"/>
      <c r="D70" s="67"/>
      <c r="E70" s="67"/>
      <c r="F70" s="67"/>
      <c r="G70" s="67"/>
      <c r="H70" s="67"/>
      <c r="I70" s="67"/>
      <c r="J70" s="67"/>
      <c r="K70" s="67"/>
      <c r="L70" s="67"/>
      <c r="M70" s="67"/>
      <c r="N70" s="67"/>
      <c r="O70" s="67"/>
      <c r="P70" s="67"/>
      <c r="Q70" s="67"/>
      <c r="R70" s="67"/>
      <c r="S70" s="67"/>
    </row>
    <row r="71" spans="1:19" x14ac:dyDescent="0.25">
      <c r="A71" s="67"/>
      <c r="B71" s="67"/>
      <c r="C71" s="67"/>
      <c r="D71" s="67"/>
      <c r="E71" s="67"/>
      <c r="F71" s="67"/>
      <c r="G71" s="67"/>
      <c r="H71" s="67"/>
      <c r="I71" s="67"/>
      <c r="J71" s="67"/>
      <c r="K71" s="67"/>
      <c r="L71" s="67"/>
      <c r="M71" s="67"/>
      <c r="N71" s="67"/>
      <c r="O71" s="67"/>
      <c r="P71" s="67"/>
      <c r="Q71" s="67"/>
      <c r="R71" s="67"/>
      <c r="S71" s="67"/>
    </row>
    <row r="72" spans="1:19" x14ac:dyDescent="0.25">
      <c r="A72" s="67"/>
      <c r="B72" s="67"/>
      <c r="C72" s="67"/>
      <c r="D72" s="67"/>
      <c r="E72" s="67"/>
      <c r="F72" s="67"/>
      <c r="G72" s="67"/>
      <c r="H72" s="67"/>
      <c r="I72" s="67"/>
      <c r="J72" s="67"/>
      <c r="K72" s="67"/>
      <c r="L72" s="67"/>
      <c r="M72" s="67"/>
      <c r="N72" s="67"/>
      <c r="O72" s="67"/>
      <c r="P72" s="67"/>
      <c r="Q72" s="67"/>
      <c r="R72" s="67"/>
      <c r="S72" s="67"/>
    </row>
    <row r="73" spans="1:19" x14ac:dyDescent="0.25">
      <c r="A73" s="67"/>
      <c r="B73" s="67"/>
      <c r="C73" s="67"/>
      <c r="D73" s="67"/>
      <c r="E73" s="67"/>
      <c r="F73" s="67"/>
      <c r="G73" s="67"/>
      <c r="H73" s="67"/>
      <c r="I73" s="67"/>
      <c r="J73" s="67"/>
      <c r="K73" s="67"/>
      <c r="L73" s="67"/>
      <c r="M73" s="67"/>
      <c r="N73" s="67"/>
      <c r="O73" s="67"/>
      <c r="P73" s="67"/>
      <c r="Q73" s="67"/>
      <c r="R73" s="67"/>
      <c r="S73" s="67"/>
    </row>
    <row r="74" spans="1:19" x14ac:dyDescent="0.25">
      <c r="A74" s="67"/>
      <c r="B74" s="67"/>
      <c r="C74" s="67"/>
      <c r="D74" s="67"/>
      <c r="E74" s="67"/>
      <c r="F74" s="67"/>
      <c r="G74" s="67"/>
      <c r="H74" s="67"/>
      <c r="I74" s="67"/>
      <c r="J74" s="67"/>
      <c r="K74" s="67"/>
      <c r="L74" s="67"/>
      <c r="M74" s="67"/>
      <c r="N74" s="67"/>
      <c r="O74" s="67"/>
      <c r="P74" s="67"/>
      <c r="Q74" s="67"/>
      <c r="R74" s="67"/>
      <c r="S74" s="67"/>
    </row>
    <row r="75" spans="1:19" x14ac:dyDescent="0.25">
      <c r="A75" s="67"/>
      <c r="B75" s="67"/>
      <c r="C75" s="67"/>
      <c r="D75" s="67"/>
      <c r="E75" s="67"/>
      <c r="F75" s="67"/>
      <c r="G75" s="67"/>
      <c r="H75" s="67"/>
      <c r="I75" s="67"/>
      <c r="J75" s="67"/>
      <c r="K75" s="67"/>
      <c r="L75" s="67"/>
      <c r="M75" s="67"/>
      <c r="N75" s="67"/>
      <c r="O75" s="67"/>
      <c r="P75" s="67"/>
      <c r="Q75" s="67"/>
      <c r="R75" s="67"/>
      <c r="S75" s="67"/>
    </row>
    <row r="76" spans="1:19" x14ac:dyDescent="0.25">
      <c r="A76" s="67"/>
      <c r="B76" s="67"/>
      <c r="C76" s="67"/>
      <c r="D76" s="67"/>
      <c r="E76" s="67"/>
      <c r="F76" s="67"/>
      <c r="G76" s="67"/>
      <c r="H76" s="67"/>
      <c r="I76" s="67"/>
      <c r="J76" s="67"/>
      <c r="K76" s="67"/>
      <c r="L76" s="67"/>
      <c r="M76" s="67"/>
      <c r="N76" s="67"/>
      <c r="O76" s="67"/>
      <c r="P76" s="67"/>
      <c r="Q76" s="67"/>
      <c r="R76" s="67"/>
      <c r="S76" s="67"/>
    </row>
    <row r="77" spans="1:19" x14ac:dyDescent="0.25">
      <c r="A77" s="67"/>
      <c r="B77" s="67"/>
      <c r="C77" s="67"/>
      <c r="D77" s="67"/>
      <c r="E77" s="67"/>
      <c r="F77" s="67"/>
      <c r="G77" s="67"/>
      <c r="H77" s="67"/>
      <c r="I77" s="67"/>
      <c r="J77" s="67"/>
      <c r="K77" s="67"/>
      <c r="L77" s="67"/>
      <c r="M77" s="67"/>
      <c r="N77" s="67"/>
      <c r="O77" s="67"/>
      <c r="P77" s="67"/>
      <c r="Q77" s="67"/>
      <c r="R77" s="67"/>
      <c r="S77" s="67"/>
    </row>
    <row r="78" spans="1:19" x14ac:dyDescent="0.25">
      <c r="A78" s="67"/>
      <c r="B78" s="67"/>
      <c r="C78" s="67"/>
      <c r="D78" s="67"/>
      <c r="E78" s="67"/>
      <c r="F78" s="67"/>
      <c r="G78" s="67"/>
      <c r="H78" s="67"/>
      <c r="I78" s="67"/>
      <c r="J78" s="67"/>
      <c r="K78" s="67"/>
      <c r="L78" s="67"/>
      <c r="M78" s="67"/>
      <c r="N78" s="67"/>
      <c r="O78" s="67"/>
      <c r="P78" s="67"/>
      <c r="Q78" s="67"/>
      <c r="R78" s="67"/>
      <c r="S78" s="67"/>
    </row>
    <row r="79" spans="1:19" x14ac:dyDescent="0.25">
      <c r="A79" s="67"/>
      <c r="B79" s="67"/>
      <c r="C79" s="67"/>
      <c r="D79" s="67"/>
      <c r="E79" s="67"/>
      <c r="F79" s="67"/>
      <c r="G79" s="67"/>
      <c r="H79" s="67"/>
      <c r="I79" s="67"/>
      <c r="J79" s="67"/>
      <c r="K79" s="67"/>
      <c r="L79" s="67"/>
      <c r="M79" s="67"/>
      <c r="N79" s="67"/>
      <c r="O79" s="67"/>
      <c r="P79" s="67"/>
      <c r="Q79" s="67"/>
      <c r="R79" s="67"/>
      <c r="S79" s="67"/>
    </row>
    <row r="80" spans="1:19" x14ac:dyDescent="0.25">
      <c r="A80" s="67"/>
      <c r="B80" s="67"/>
      <c r="C80" s="67"/>
      <c r="D80" s="67"/>
      <c r="E80" s="67"/>
      <c r="F80" s="67"/>
      <c r="G80" s="67"/>
      <c r="H80" s="67"/>
      <c r="I80" s="67"/>
      <c r="J80" s="67"/>
      <c r="K80" s="67"/>
      <c r="L80" s="67"/>
      <c r="M80" s="67"/>
      <c r="N80" s="67"/>
      <c r="O80" s="67"/>
      <c r="P80" s="67"/>
      <c r="Q80" s="67"/>
      <c r="R80" s="67"/>
      <c r="S80" s="67"/>
    </row>
    <row r="81" spans="1:19" x14ac:dyDescent="0.25">
      <c r="A81" s="67"/>
      <c r="B81" s="67"/>
      <c r="C81" s="67"/>
      <c r="D81" s="67"/>
      <c r="E81" s="67"/>
      <c r="F81" s="67"/>
      <c r="G81" s="67"/>
      <c r="H81" s="67"/>
      <c r="I81" s="67"/>
      <c r="J81" s="67"/>
      <c r="K81" s="67"/>
      <c r="L81" s="67"/>
      <c r="M81" s="67"/>
      <c r="N81" s="67"/>
      <c r="O81" s="67"/>
      <c r="P81" s="67"/>
      <c r="Q81" s="67"/>
      <c r="R81" s="67"/>
      <c r="S81" s="67"/>
    </row>
    <row r="82" spans="1:19" x14ac:dyDescent="0.25">
      <c r="A82" s="67"/>
      <c r="B82" s="67"/>
      <c r="C82" s="67"/>
      <c r="D82" s="67"/>
      <c r="E82" s="67"/>
      <c r="F82" s="67"/>
      <c r="G82" s="67"/>
      <c r="H82" s="67"/>
      <c r="I82" s="67"/>
      <c r="J82" s="67"/>
      <c r="K82" s="67"/>
      <c r="L82" s="67"/>
      <c r="M82" s="67"/>
      <c r="N82" s="67"/>
      <c r="O82" s="67"/>
      <c r="P82" s="67"/>
      <c r="Q82" s="67"/>
      <c r="R82" s="67"/>
      <c r="S82" s="67"/>
    </row>
    <row r="83" spans="1:19" x14ac:dyDescent="0.25">
      <c r="A83" s="67"/>
      <c r="B83" s="254" t="s">
        <v>21</v>
      </c>
      <c r="C83" s="254"/>
      <c r="D83" s="254"/>
      <c r="E83" s="254"/>
      <c r="F83" s="254"/>
      <c r="G83" s="254"/>
      <c r="H83" s="254"/>
      <c r="I83" s="67"/>
      <c r="J83" s="67"/>
      <c r="K83" s="67"/>
      <c r="L83" s="67"/>
      <c r="M83" s="67"/>
      <c r="N83" s="67"/>
      <c r="O83" s="67"/>
      <c r="P83" s="67"/>
      <c r="Q83" s="67"/>
      <c r="R83" s="67"/>
      <c r="S83" s="67"/>
    </row>
    <row r="84" spans="1:19" x14ac:dyDescent="0.25">
      <c r="A84" s="67"/>
      <c r="B84" s="83"/>
      <c r="C84" s="255" t="s">
        <v>4</v>
      </c>
      <c r="D84" s="255"/>
      <c r="E84" s="255"/>
      <c r="F84" s="255" t="s">
        <v>5</v>
      </c>
      <c r="G84" s="255"/>
      <c r="H84" s="255"/>
      <c r="I84" s="67"/>
      <c r="J84" s="67"/>
      <c r="K84" s="67"/>
      <c r="L84" s="67"/>
      <c r="M84" s="67"/>
      <c r="N84" s="67"/>
      <c r="O84" s="67"/>
      <c r="P84" s="67"/>
      <c r="Q84" s="67"/>
      <c r="R84" s="67"/>
      <c r="S84" s="67"/>
    </row>
    <row r="85" spans="1:19" x14ac:dyDescent="0.25">
      <c r="A85" s="67"/>
      <c r="B85" s="80" t="s">
        <v>0</v>
      </c>
      <c r="C85" s="68">
        <v>1</v>
      </c>
      <c r="D85" s="68">
        <v>2</v>
      </c>
      <c r="E85" s="68">
        <v>3</v>
      </c>
      <c r="F85" s="68">
        <v>1</v>
      </c>
      <c r="G85" s="68">
        <v>2</v>
      </c>
      <c r="H85" s="68">
        <v>3</v>
      </c>
      <c r="I85" s="67"/>
      <c r="J85" s="67"/>
      <c r="K85" s="67"/>
      <c r="L85" s="67"/>
      <c r="M85" s="67"/>
      <c r="N85" s="67"/>
      <c r="O85" s="67"/>
      <c r="P85" s="67"/>
      <c r="Q85" s="67"/>
      <c r="R85" s="67"/>
      <c r="S85" s="67"/>
    </row>
    <row r="86" spans="1:19" x14ac:dyDescent="0.25">
      <c r="A86" s="67"/>
      <c r="B86" s="69" t="s">
        <v>1</v>
      </c>
      <c r="C86" s="84">
        <v>3.2703043981481481E-2</v>
      </c>
      <c r="D86" s="85">
        <v>2.3823680555555556E-2</v>
      </c>
      <c r="E86" s="85">
        <v>1.8561041666666663E-2</v>
      </c>
      <c r="F86" s="86">
        <v>146</v>
      </c>
      <c r="G86" s="69">
        <v>149</v>
      </c>
      <c r="H86" s="69">
        <v>134</v>
      </c>
      <c r="I86" s="67"/>
      <c r="J86" s="67"/>
      <c r="K86" s="67"/>
      <c r="L86" s="67"/>
      <c r="M86" s="67"/>
      <c r="N86" s="67"/>
      <c r="O86" s="67"/>
      <c r="P86" s="67"/>
      <c r="Q86" s="67"/>
      <c r="R86" s="67"/>
      <c r="S86" s="67"/>
    </row>
    <row r="87" spans="1:19" x14ac:dyDescent="0.25">
      <c r="A87" s="67"/>
      <c r="B87" s="81" t="s">
        <v>2</v>
      </c>
      <c r="C87" s="87">
        <v>2.9838622685185182E-2</v>
      </c>
      <c r="D87" s="88">
        <v>1.91409375E-2</v>
      </c>
      <c r="E87" s="88">
        <v>1.6201770833333334E-2</v>
      </c>
      <c r="F87" s="89">
        <v>129</v>
      </c>
      <c r="G87" s="81">
        <v>124</v>
      </c>
      <c r="H87" s="81">
        <v>124</v>
      </c>
      <c r="I87" s="67"/>
      <c r="J87" s="67"/>
      <c r="K87" s="67"/>
      <c r="L87" s="67"/>
      <c r="M87" s="67"/>
      <c r="N87" s="67"/>
      <c r="O87" s="67"/>
      <c r="P87" s="67"/>
      <c r="Q87" s="67"/>
      <c r="R87" s="67"/>
      <c r="S87" s="67"/>
    </row>
    <row r="88" spans="1:19" x14ac:dyDescent="0.25">
      <c r="A88" s="67"/>
      <c r="B88" s="82" t="s">
        <v>6</v>
      </c>
      <c r="C88" s="90">
        <f t="shared" ref="C88:H88" si="3">C86-C87</f>
        <v>2.8644212962962989E-3</v>
      </c>
      <c r="D88" s="91">
        <f t="shared" si="3"/>
        <v>4.6827430555555563E-3</v>
      </c>
      <c r="E88" s="91">
        <f t="shared" si="3"/>
        <v>2.3592708333333295E-3</v>
      </c>
      <c r="F88" s="92">
        <f t="shared" si="3"/>
        <v>17</v>
      </c>
      <c r="G88" s="82">
        <f t="shared" si="3"/>
        <v>25</v>
      </c>
      <c r="H88" s="82">
        <f t="shared" si="3"/>
        <v>10</v>
      </c>
      <c r="I88" s="67"/>
      <c r="J88" s="67"/>
      <c r="K88" s="67"/>
      <c r="L88" s="67"/>
      <c r="M88" s="67"/>
      <c r="N88" s="67"/>
      <c r="O88" s="67"/>
      <c r="P88" s="67"/>
      <c r="Q88" s="67"/>
      <c r="R88" s="67"/>
      <c r="S88" s="67"/>
    </row>
    <row r="89" spans="1:19" x14ac:dyDescent="0.25">
      <c r="A89" s="67"/>
      <c r="B89" s="79"/>
      <c r="C89" s="79"/>
      <c r="D89" s="79"/>
      <c r="E89" s="79"/>
      <c r="F89" s="79"/>
      <c r="G89" s="79"/>
      <c r="H89" s="79"/>
      <c r="I89" s="67"/>
      <c r="J89" s="67"/>
      <c r="K89" s="67"/>
      <c r="L89" s="67"/>
      <c r="M89" s="67"/>
      <c r="N89" s="67"/>
      <c r="O89" s="67"/>
      <c r="P89" s="67"/>
      <c r="Q89" s="67"/>
      <c r="R89" s="67"/>
      <c r="S89" s="67"/>
    </row>
    <row r="90" spans="1:19" x14ac:dyDescent="0.25">
      <c r="A90" s="67"/>
      <c r="B90" s="79"/>
      <c r="C90" s="79"/>
      <c r="D90" s="79"/>
      <c r="E90" s="79"/>
      <c r="F90" s="79"/>
      <c r="G90" s="79"/>
      <c r="H90" s="79"/>
      <c r="I90" s="67"/>
      <c r="J90" s="67"/>
      <c r="K90" s="67"/>
      <c r="L90" s="67"/>
      <c r="M90" s="67"/>
      <c r="N90" s="67"/>
      <c r="O90" s="67"/>
      <c r="P90" s="67"/>
      <c r="Q90" s="67"/>
      <c r="R90" s="67"/>
      <c r="S90" s="67"/>
    </row>
    <row r="91" spans="1:19" x14ac:dyDescent="0.25">
      <c r="A91" s="67"/>
      <c r="B91" s="79"/>
      <c r="C91" s="79"/>
      <c r="D91" s="79"/>
      <c r="E91" s="79"/>
      <c r="F91" s="79"/>
      <c r="G91" s="79"/>
      <c r="H91" s="79"/>
      <c r="I91" s="67"/>
      <c r="J91" s="67"/>
      <c r="K91" s="67"/>
      <c r="L91" s="67"/>
      <c r="M91" s="67"/>
      <c r="N91" s="67"/>
      <c r="O91" s="67"/>
      <c r="P91" s="67"/>
      <c r="Q91" s="67"/>
      <c r="R91" s="67"/>
      <c r="S91" s="67"/>
    </row>
    <row r="92" spans="1:19" x14ac:dyDescent="0.25">
      <c r="A92" s="67"/>
      <c r="B92" s="79"/>
      <c r="C92" s="79"/>
      <c r="D92" s="79"/>
      <c r="E92" s="79"/>
      <c r="F92" s="79"/>
      <c r="G92" s="79"/>
      <c r="H92" s="79"/>
      <c r="I92" s="67"/>
      <c r="J92" s="67"/>
      <c r="K92" s="67"/>
      <c r="L92" s="67"/>
      <c r="M92" s="67"/>
      <c r="N92" s="67"/>
      <c r="O92" s="67"/>
      <c r="P92" s="67"/>
      <c r="Q92" s="67"/>
      <c r="R92" s="67"/>
      <c r="S92" s="67"/>
    </row>
    <row r="93" spans="1:19" x14ac:dyDescent="0.25">
      <c r="A93" s="67"/>
      <c r="B93" s="79"/>
      <c r="C93" s="79"/>
      <c r="D93" s="79"/>
      <c r="E93" s="79"/>
      <c r="F93" s="79"/>
      <c r="G93" s="79"/>
      <c r="H93" s="79"/>
      <c r="I93" s="67"/>
      <c r="J93" s="67"/>
      <c r="K93" s="67"/>
      <c r="L93" s="67"/>
      <c r="M93" s="67"/>
      <c r="N93" s="67"/>
      <c r="O93" s="67"/>
      <c r="P93" s="67"/>
      <c r="Q93" s="67"/>
      <c r="R93" s="67"/>
      <c r="S93" s="67"/>
    </row>
    <row r="94" spans="1:19" x14ac:dyDescent="0.25">
      <c r="A94" s="67"/>
      <c r="B94" s="254" t="s">
        <v>22</v>
      </c>
      <c r="C94" s="254"/>
      <c r="D94" s="254"/>
      <c r="E94" s="254"/>
      <c r="F94" s="254"/>
      <c r="G94" s="254"/>
      <c r="H94" s="254"/>
      <c r="I94" s="67"/>
      <c r="J94" s="67"/>
      <c r="K94" s="67"/>
      <c r="L94" s="67"/>
      <c r="M94" s="67"/>
      <c r="N94" s="67"/>
      <c r="O94" s="67"/>
      <c r="P94" s="67"/>
      <c r="Q94" s="67"/>
      <c r="R94" s="67"/>
      <c r="S94" s="67"/>
    </row>
    <row r="95" spans="1:19" x14ac:dyDescent="0.25">
      <c r="A95" s="67"/>
      <c r="B95" s="83"/>
      <c r="C95" s="255" t="s">
        <v>4</v>
      </c>
      <c r="D95" s="255"/>
      <c r="E95" s="255"/>
      <c r="F95" s="255" t="s">
        <v>5</v>
      </c>
      <c r="G95" s="255"/>
      <c r="H95" s="255"/>
      <c r="I95" s="67"/>
      <c r="J95" s="67"/>
      <c r="K95" s="67"/>
      <c r="L95" s="67"/>
      <c r="M95" s="67"/>
      <c r="N95" s="67"/>
      <c r="O95" s="67"/>
      <c r="P95" s="67"/>
      <c r="Q95" s="67"/>
      <c r="R95" s="67"/>
      <c r="S95" s="67"/>
    </row>
    <row r="96" spans="1:19" x14ac:dyDescent="0.25">
      <c r="A96" s="67"/>
      <c r="B96" s="80" t="s">
        <v>0</v>
      </c>
      <c r="C96" s="68">
        <v>1</v>
      </c>
      <c r="D96" s="68">
        <v>2</v>
      </c>
      <c r="E96" s="68">
        <v>3</v>
      </c>
      <c r="F96" s="68">
        <v>1</v>
      </c>
      <c r="G96" s="68">
        <v>2</v>
      </c>
      <c r="H96" s="68">
        <v>3</v>
      </c>
      <c r="I96" s="67"/>
      <c r="J96" s="67"/>
      <c r="K96" s="67"/>
      <c r="L96" s="67"/>
      <c r="M96" s="67"/>
      <c r="N96" s="67"/>
      <c r="O96" s="67"/>
      <c r="P96" s="67"/>
      <c r="Q96" s="67"/>
      <c r="R96" s="67"/>
      <c r="S96" s="67"/>
    </row>
    <row r="97" spans="1:19" x14ac:dyDescent="0.25">
      <c r="A97" s="67"/>
      <c r="B97" s="69" t="s">
        <v>1</v>
      </c>
      <c r="C97" s="84">
        <v>2.2666273148148151E-2</v>
      </c>
      <c r="D97" s="85">
        <v>2.1113067129629629E-2</v>
      </c>
      <c r="E97" s="85">
        <v>1.5637407407407409E-2</v>
      </c>
      <c r="F97" s="86">
        <v>117</v>
      </c>
      <c r="G97" s="69">
        <v>153</v>
      </c>
      <c r="H97" s="69">
        <v>136</v>
      </c>
      <c r="I97" s="67"/>
      <c r="J97" s="67"/>
      <c r="K97" s="67"/>
      <c r="L97" s="67"/>
      <c r="M97" s="67"/>
      <c r="N97" s="67"/>
      <c r="O97" s="67"/>
      <c r="P97" s="67"/>
      <c r="Q97" s="67"/>
      <c r="R97" s="67"/>
      <c r="S97" s="67"/>
    </row>
    <row r="98" spans="1:19" x14ac:dyDescent="0.25">
      <c r="A98" s="67"/>
      <c r="B98" s="81" t="s">
        <v>2</v>
      </c>
      <c r="C98" s="87">
        <v>2.5223796296296296E-2</v>
      </c>
      <c r="D98" s="88">
        <v>1.8526504629629629E-2</v>
      </c>
      <c r="E98" s="88">
        <v>1.5638217592592592E-2</v>
      </c>
      <c r="F98" s="89">
        <v>114</v>
      </c>
      <c r="G98" s="81">
        <v>127</v>
      </c>
      <c r="H98" s="81">
        <v>127</v>
      </c>
      <c r="I98" s="67"/>
      <c r="J98" s="67"/>
      <c r="K98" s="67"/>
      <c r="L98" s="67"/>
      <c r="M98" s="67"/>
      <c r="N98" s="67"/>
      <c r="O98" s="67"/>
      <c r="P98" s="67"/>
      <c r="Q98" s="67"/>
      <c r="R98" s="67"/>
      <c r="S98" s="67"/>
    </row>
    <row r="99" spans="1:19" x14ac:dyDescent="0.25">
      <c r="A99" s="67"/>
      <c r="B99" s="82" t="s">
        <v>6</v>
      </c>
      <c r="C99" s="90">
        <f>ABS(C97-C98)</f>
        <v>2.5575231481481456E-3</v>
      </c>
      <c r="D99" s="91">
        <f t="shared" ref="D99" si="4">D97-D98</f>
        <v>2.5865625000000003E-3</v>
      </c>
      <c r="E99" s="91">
        <f>ABS(E97-E98)</f>
        <v>8.1018518518355398E-7</v>
      </c>
      <c r="F99" s="92">
        <f t="shared" ref="F99:H99" si="5">F97-F98</f>
        <v>3</v>
      </c>
      <c r="G99" s="82">
        <f t="shared" si="5"/>
        <v>26</v>
      </c>
      <c r="H99" s="82">
        <f t="shared" si="5"/>
        <v>9</v>
      </c>
      <c r="I99" s="67"/>
      <c r="J99" s="67"/>
      <c r="K99" s="67"/>
      <c r="L99" s="67"/>
      <c r="M99" s="67"/>
      <c r="N99" s="67"/>
      <c r="O99" s="67"/>
      <c r="P99" s="67"/>
      <c r="Q99" s="67"/>
      <c r="R99" s="67"/>
      <c r="S99" s="67"/>
    </row>
    <row r="100" spans="1:19" x14ac:dyDescent="0.25">
      <c r="A100" s="67"/>
      <c r="B100" s="67"/>
      <c r="C100" s="67"/>
      <c r="D100" s="67"/>
      <c r="E100" s="67"/>
      <c r="F100" s="67"/>
      <c r="G100" s="67"/>
      <c r="H100" s="67"/>
      <c r="I100" s="67"/>
      <c r="J100" s="67"/>
      <c r="K100" s="67"/>
      <c r="L100" s="67"/>
      <c r="M100" s="67"/>
      <c r="N100" s="67"/>
      <c r="O100" s="67"/>
      <c r="P100" s="67"/>
      <c r="Q100" s="67"/>
      <c r="R100" s="67"/>
      <c r="S100" s="67"/>
    </row>
    <row r="101" spans="1:19" x14ac:dyDescent="0.25">
      <c r="A101" s="67"/>
      <c r="B101" s="67"/>
      <c r="C101" s="67"/>
      <c r="D101" s="67"/>
      <c r="E101" s="67"/>
      <c r="F101" s="67"/>
      <c r="G101" s="67"/>
      <c r="H101" s="67"/>
      <c r="I101" s="67"/>
      <c r="J101" s="67"/>
      <c r="K101" s="67"/>
      <c r="L101" s="67"/>
      <c r="M101" s="67"/>
      <c r="N101" s="67"/>
      <c r="O101" s="67"/>
      <c r="P101" s="67"/>
      <c r="Q101" s="67"/>
      <c r="R101" s="67"/>
      <c r="S101" s="67"/>
    </row>
    <row r="102" spans="1:19" x14ac:dyDescent="0.25">
      <c r="A102" s="67"/>
      <c r="B102" s="67"/>
      <c r="C102" s="67"/>
      <c r="D102" s="67"/>
      <c r="E102" s="67"/>
      <c r="F102" s="67"/>
      <c r="G102" s="67"/>
      <c r="H102" s="67"/>
      <c r="I102" s="67"/>
      <c r="J102" s="67"/>
      <c r="K102" s="67"/>
      <c r="L102" s="67"/>
      <c r="M102" s="67"/>
      <c r="N102" s="67"/>
      <c r="O102" s="67"/>
      <c r="P102" s="67"/>
      <c r="Q102" s="67"/>
      <c r="R102" s="67"/>
      <c r="S102" s="67"/>
    </row>
    <row r="103" spans="1:19" x14ac:dyDescent="0.25">
      <c r="A103" s="67"/>
      <c r="B103" s="67"/>
      <c r="C103" s="67"/>
      <c r="D103" s="67"/>
      <c r="E103" s="67"/>
      <c r="F103" s="67"/>
      <c r="G103" s="67"/>
      <c r="H103" s="67"/>
      <c r="I103" s="67"/>
      <c r="J103" s="67"/>
      <c r="K103" s="67"/>
      <c r="L103" s="67"/>
      <c r="M103" s="67"/>
      <c r="N103" s="67"/>
      <c r="O103" s="67"/>
      <c r="P103" s="67"/>
      <c r="Q103" s="67"/>
      <c r="R103" s="67"/>
      <c r="S103" s="67"/>
    </row>
    <row r="104" spans="1:19" x14ac:dyDescent="0.25">
      <c r="A104" s="67"/>
      <c r="B104" s="67"/>
      <c r="C104" s="67"/>
      <c r="D104" s="67"/>
      <c r="E104" s="67"/>
      <c r="F104" s="67"/>
      <c r="G104" s="67"/>
      <c r="H104" s="67"/>
      <c r="I104" s="67"/>
      <c r="J104" s="67"/>
      <c r="K104" s="67"/>
      <c r="L104" s="67"/>
      <c r="M104" s="67"/>
      <c r="N104" s="67"/>
      <c r="O104" s="67"/>
      <c r="P104" s="67"/>
      <c r="Q104" s="67"/>
      <c r="R104" s="67"/>
      <c r="S104" s="67"/>
    </row>
    <row r="105" spans="1:19" x14ac:dyDescent="0.25">
      <c r="A105" s="67"/>
      <c r="B105" s="67"/>
      <c r="C105" s="67"/>
      <c r="D105" s="67"/>
      <c r="E105" s="67"/>
      <c r="F105" s="67"/>
      <c r="G105" s="67"/>
      <c r="H105" s="67"/>
      <c r="I105" s="67"/>
      <c r="J105" s="67"/>
      <c r="K105" s="67"/>
      <c r="L105" s="67"/>
      <c r="M105" s="67"/>
      <c r="N105" s="67"/>
      <c r="O105" s="67"/>
      <c r="P105" s="67"/>
      <c r="Q105" s="67"/>
      <c r="R105" s="67"/>
      <c r="S105" s="67"/>
    </row>
    <row r="106" spans="1:19" x14ac:dyDescent="0.25">
      <c r="A106" s="67"/>
      <c r="B106" s="67"/>
      <c r="C106" s="67"/>
      <c r="D106" s="67"/>
      <c r="E106" s="67"/>
      <c r="F106" s="67"/>
      <c r="G106" s="67"/>
      <c r="H106" s="67"/>
      <c r="I106" s="67"/>
      <c r="J106" s="67"/>
      <c r="K106" s="67"/>
      <c r="L106" s="67"/>
      <c r="M106" s="67"/>
      <c r="N106" s="67"/>
      <c r="O106" s="67"/>
      <c r="P106" s="67"/>
      <c r="Q106" s="67"/>
      <c r="R106" s="67"/>
      <c r="S106" s="67"/>
    </row>
    <row r="107" spans="1:19" ht="21" x14ac:dyDescent="0.25">
      <c r="A107" s="67"/>
      <c r="B107" s="257" t="s">
        <v>79</v>
      </c>
      <c r="C107" s="257"/>
      <c r="D107" s="257"/>
      <c r="E107" s="257"/>
      <c r="F107" s="257"/>
      <c r="G107" s="257"/>
      <c r="H107" s="257"/>
      <c r="I107" s="257"/>
      <c r="J107" s="257"/>
      <c r="K107" s="257"/>
      <c r="L107" s="257"/>
      <c r="M107" s="257"/>
      <c r="N107" s="257"/>
      <c r="O107" s="67"/>
      <c r="P107" s="67"/>
      <c r="Q107" s="67"/>
      <c r="R107" s="67"/>
      <c r="S107" s="67"/>
    </row>
    <row r="108" spans="1:19" x14ac:dyDescent="0.25">
      <c r="A108" s="67"/>
      <c r="B108" s="67"/>
      <c r="C108" s="67"/>
      <c r="D108" s="67"/>
      <c r="E108" s="67"/>
      <c r="F108" s="67"/>
      <c r="G108" s="67"/>
      <c r="H108" s="67"/>
      <c r="I108" s="67"/>
      <c r="J108" s="67"/>
      <c r="K108" s="67"/>
      <c r="L108" s="67"/>
      <c r="M108" s="67"/>
      <c r="N108" s="67"/>
      <c r="O108" s="67"/>
      <c r="P108" s="67"/>
      <c r="Q108" s="67"/>
      <c r="R108" s="67"/>
      <c r="S108" s="67"/>
    </row>
    <row r="109" spans="1:19" ht="21.75" customHeight="1" x14ac:dyDescent="0.25">
      <c r="A109" s="67"/>
      <c r="B109" s="260" t="s">
        <v>80</v>
      </c>
      <c r="C109" s="260"/>
      <c r="D109" s="260"/>
      <c r="E109" s="260"/>
      <c r="F109" s="260"/>
      <c r="G109" s="260"/>
      <c r="H109" s="260"/>
      <c r="I109" s="260"/>
      <c r="J109" s="260"/>
      <c r="K109" s="260"/>
      <c r="L109" s="260"/>
      <c r="M109" s="260"/>
      <c r="N109" s="260"/>
      <c r="O109" s="67"/>
      <c r="P109" s="67"/>
      <c r="Q109" s="67"/>
      <c r="R109" s="67"/>
      <c r="S109" s="67"/>
    </row>
    <row r="110" spans="1:19" x14ac:dyDescent="0.25">
      <c r="A110" s="67"/>
      <c r="B110" s="67"/>
      <c r="C110" s="67"/>
      <c r="D110" s="67"/>
      <c r="E110" s="67"/>
      <c r="F110" s="67"/>
      <c r="G110" s="67"/>
      <c r="H110" s="67"/>
      <c r="I110" s="67"/>
      <c r="J110" s="67"/>
      <c r="K110" s="67"/>
      <c r="L110" s="67"/>
      <c r="M110" s="67"/>
      <c r="N110" s="67"/>
      <c r="O110" s="67"/>
      <c r="P110" s="67"/>
      <c r="Q110" s="67"/>
      <c r="R110" s="67"/>
      <c r="S110" s="67"/>
    </row>
    <row r="111" spans="1:19" x14ac:dyDescent="0.25">
      <c r="A111" s="67"/>
      <c r="B111" s="67"/>
      <c r="C111" s="67"/>
      <c r="D111" s="67"/>
      <c r="E111" s="67"/>
      <c r="F111" s="67"/>
      <c r="G111" s="67"/>
      <c r="H111" s="67"/>
      <c r="I111" s="67"/>
      <c r="J111" s="67"/>
      <c r="K111" s="67"/>
      <c r="L111" s="67"/>
      <c r="M111" s="67"/>
      <c r="N111" s="67"/>
      <c r="O111" s="67"/>
      <c r="P111" s="67"/>
      <c r="Q111" s="67"/>
      <c r="R111" s="67"/>
      <c r="S111" s="67"/>
    </row>
    <row r="112" spans="1:19" x14ac:dyDescent="0.25">
      <c r="A112" s="67"/>
      <c r="B112" s="67"/>
      <c r="C112" s="67"/>
      <c r="D112" s="67"/>
      <c r="E112" s="67"/>
      <c r="F112" s="67"/>
      <c r="G112" s="67"/>
      <c r="H112" s="67"/>
      <c r="I112" s="67"/>
      <c r="J112" s="67"/>
      <c r="K112" s="67"/>
      <c r="L112" s="67"/>
      <c r="M112" s="67"/>
      <c r="N112" s="67"/>
      <c r="O112" s="67"/>
      <c r="P112" s="67"/>
      <c r="Q112" s="67"/>
      <c r="R112" s="67"/>
      <c r="S112" s="67"/>
    </row>
    <row r="113" spans="1:19" x14ac:dyDescent="0.25">
      <c r="A113" s="67"/>
      <c r="B113" s="67"/>
      <c r="C113" s="67"/>
      <c r="D113" s="67"/>
      <c r="E113" s="67"/>
      <c r="F113" s="67"/>
      <c r="G113" s="67"/>
      <c r="H113" s="67"/>
      <c r="I113" s="67"/>
      <c r="J113" s="67"/>
      <c r="K113" s="67"/>
      <c r="L113" s="67"/>
      <c r="M113" s="67"/>
      <c r="N113" s="67"/>
      <c r="O113" s="67"/>
      <c r="P113" s="67"/>
      <c r="Q113" s="67"/>
      <c r="R113" s="67"/>
      <c r="S113" s="67"/>
    </row>
    <row r="114" spans="1:19" x14ac:dyDescent="0.25">
      <c r="A114" s="67"/>
      <c r="B114" s="67"/>
      <c r="C114" s="67"/>
      <c r="D114" s="67"/>
      <c r="E114" s="67"/>
      <c r="F114" s="67"/>
      <c r="G114" s="67"/>
      <c r="H114" s="67"/>
      <c r="I114" s="67"/>
      <c r="J114" s="67"/>
      <c r="K114" s="67"/>
      <c r="L114" s="67"/>
      <c r="M114" s="67"/>
      <c r="N114" s="67"/>
      <c r="O114" s="67"/>
      <c r="P114" s="67"/>
      <c r="Q114" s="67"/>
      <c r="R114" s="67"/>
      <c r="S114" s="67"/>
    </row>
    <row r="115" spans="1:19" x14ac:dyDescent="0.25">
      <c r="A115" s="67"/>
      <c r="B115" s="67"/>
      <c r="C115" s="67"/>
      <c r="D115" s="67"/>
      <c r="E115" s="67"/>
      <c r="F115" s="67"/>
      <c r="G115" s="67"/>
      <c r="H115" s="67"/>
      <c r="I115" s="67"/>
      <c r="J115" s="67"/>
      <c r="K115" s="67"/>
      <c r="L115" s="67"/>
      <c r="M115" s="67"/>
      <c r="N115" s="67"/>
      <c r="O115" s="67"/>
      <c r="P115" s="67"/>
      <c r="Q115" s="67"/>
      <c r="R115" s="67"/>
      <c r="S115" s="67"/>
    </row>
    <row r="116" spans="1:19" x14ac:dyDescent="0.25">
      <c r="A116" s="67"/>
      <c r="B116" s="67"/>
      <c r="C116" s="67"/>
      <c r="D116" s="67"/>
      <c r="E116" s="67"/>
      <c r="F116" s="67"/>
      <c r="G116" s="67"/>
      <c r="H116" s="67"/>
      <c r="I116" s="67"/>
      <c r="J116" s="67"/>
      <c r="K116" s="67"/>
      <c r="L116" s="67"/>
      <c r="M116" s="67"/>
      <c r="N116" s="67"/>
      <c r="O116" s="67"/>
      <c r="P116" s="67"/>
      <c r="Q116" s="67"/>
      <c r="R116" s="67"/>
      <c r="S116" s="67"/>
    </row>
    <row r="117" spans="1:19" x14ac:dyDescent="0.25">
      <c r="A117" s="67"/>
      <c r="B117" s="67"/>
      <c r="C117" s="67"/>
      <c r="D117" s="67"/>
      <c r="E117" s="67"/>
      <c r="F117" s="67"/>
      <c r="G117" s="67"/>
      <c r="H117" s="67"/>
      <c r="I117" s="67"/>
      <c r="J117" s="67"/>
      <c r="K117" s="67"/>
      <c r="L117" s="67"/>
      <c r="M117" s="67"/>
      <c r="N117" s="67"/>
      <c r="O117" s="67"/>
      <c r="P117" s="67"/>
      <c r="Q117" s="67"/>
      <c r="R117" s="67"/>
      <c r="S117" s="67"/>
    </row>
    <row r="118" spans="1:19" x14ac:dyDescent="0.25">
      <c r="A118" s="67"/>
      <c r="B118" s="67"/>
      <c r="C118" s="67"/>
      <c r="D118" s="67"/>
      <c r="E118" s="67"/>
      <c r="F118" s="67"/>
      <c r="G118" s="67"/>
      <c r="H118" s="67"/>
      <c r="I118" s="67"/>
      <c r="J118" s="67"/>
      <c r="K118" s="67"/>
      <c r="L118" s="67"/>
      <c r="M118" s="67"/>
      <c r="N118" s="67"/>
      <c r="O118" s="67"/>
      <c r="P118" s="67"/>
      <c r="Q118" s="67"/>
      <c r="R118" s="67"/>
      <c r="S118" s="67"/>
    </row>
    <row r="119" spans="1:19" x14ac:dyDescent="0.25">
      <c r="A119" s="67"/>
      <c r="B119" s="67"/>
      <c r="C119" s="67"/>
      <c r="D119" s="67"/>
      <c r="E119" s="67"/>
      <c r="F119" s="67"/>
      <c r="G119" s="67"/>
      <c r="H119" s="67"/>
      <c r="I119" s="67"/>
      <c r="J119" s="67"/>
      <c r="K119" s="67"/>
      <c r="L119" s="67"/>
      <c r="M119" s="67"/>
      <c r="N119" s="67"/>
      <c r="O119" s="67"/>
      <c r="P119" s="67"/>
      <c r="Q119" s="67"/>
      <c r="R119" s="67"/>
      <c r="S119" s="67"/>
    </row>
    <row r="120" spans="1:19" x14ac:dyDescent="0.25">
      <c r="A120" s="67"/>
      <c r="B120" s="67"/>
      <c r="C120" s="67"/>
      <c r="D120" s="67"/>
      <c r="E120" s="67"/>
      <c r="F120" s="67"/>
      <c r="G120" s="67"/>
      <c r="H120" s="67"/>
      <c r="I120" s="67"/>
      <c r="J120" s="67"/>
      <c r="K120" s="67"/>
      <c r="L120" s="67"/>
      <c r="M120" s="67"/>
      <c r="N120" s="67"/>
      <c r="O120" s="67"/>
      <c r="P120" s="67"/>
      <c r="Q120" s="67"/>
      <c r="R120" s="67"/>
      <c r="S120" s="67"/>
    </row>
    <row r="121" spans="1:19" x14ac:dyDescent="0.25">
      <c r="A121" s="67"/>
      <c r="B121" s="67"/>
      <c r="C121" s="67"/>
      <c r="D121" s="67"/>
      <c r="E121" s="67"/>
      <c r="F121" s="67"/>
      <c r="G121" s="67"/>
      <c r="H121" s="67"/>
      <c r="I121" s="67"/>
      <c r="J121" s="67"/>
      <c r="K121" s="67"/>
      <c r="L121" s="67"/>
      <c r="M121" s="67"/>
      <c r="N121" s="67"/>
      <c r="O121" s="67"/>
      <c r="P121" s="67"/>
      <c r="Q121" s="67"/>
      <c r="R121" s="67"/>
      <c r="S121" s="67"/>
    </row>
    <row r="122" spans="1:19" x14ac:dyDescent="0.25">
      <c r="A122" s="67"/>
      <c r="B122" s="67"/>
      <c r="C122" s="67"/>
      <c r="D122" s="67"/>
      <c r="E122" s="67"/>
      <c r="F122" s="67"/>
      <c r="G122" s="67"/>
      <c r="H122" s="67"/>
      <c r="I122" s="67"/>
      <c r="J122" s="67"/>
      <c r="K122" s="67"/>
      <c r="L122" s="67"/>
      <c r="M122" s="67"/>
      <c r="N122" s="67"/>
      <c r="O122" s="67"/>
      <c r="P122" s="67"/>
      <c r="Q122" s="67"/>
      <c r="R122" s="67"/>
      <c r="S122" s="67"/>
    </row>
    <row r="123" spans="1:19" x14ac:dyDescent="0.25">
      <c r="A123" s="67"/>
      <c r="B123" s="67"/>
      <c r="C123" s="67"/>
      <c r="D123" s="67"/>
      <c r="E123" s="67"/>
      <c r="F123" s="67"/>
      <c r="G123" s="67"/>
      <c r="H123" s="67"/>
      <c r="I123" s="67"/>
      <c r="J123" s="67"/>
      <c r="K123" s="67"/>
      <c r="L123" s="67"/>
      <c r="M123" s="67"/>
      <c r="N123" s="67"/>
      <c r="O123" s="67"/>
      <c r="P123" s="67"/>
      <c r="Q123" s="67"/>
      <c r="R123" s="67"/>
      <c r="S123" s="67"/>
    </row>
    <row r="124" spans="1:19" x14ac:dyDescent="0.25">
      <c r="A124" s="67"/>
      <c r="B124" s="67"/>
      <c r="C124" s="67"/>
      <c r="D124" s="67"/>
      <c r="E124" s="67"/>
      <c r="F124" s="67"/>
      <c r="G124" s="67"/>
      <c r="H124" s="67"/>
      <c r="I124" s="67"/>
      <c r="J124" s="67"/>
      <c r="K124" s="67"/>
      <c r="L124" s="67"/>
      <c r="M124" s="67"/>
      <c r="N124" s="67"/>
      <c r="O124" s="67"/>
      <c r="P124" s="67"/>
      <c r="Q124" s="67"/>
      <c r="R124" s="67"/>
      <c r="S124" s="67"/>
    </row>
    <row r="125" spans="1:19" x14ac:dyDescent="0.25">
      <c r="A125" s="67"/>
      <c r="B125" s="67"/>
      <c r="C125" s="67"/>
      <c r="D125" s="67"/>
      <c r="E125" s="67"/>
      <c r="F125" s="67"/>
      <c r="G125" s="67"/>
      <c r="H125" s="67"/>
      <c r="I125" s="67"/>
      <c r="J125" s="67"/>
      <c r="K125" s="67"/>
      <c r="L125" s="67"/>
      <c r="M125" s="67"/>
      <c r="N125" s="67"/>
      <c r="O125" s="67"/>
      <c r="P125" s="67"/>
      <c r="Q125" s="67"/>
      <c r="R125" s="67"/>
      <c r="S125" s="67"/>
    </row>
    <row r="126" spans="1:19" x14ac:dyDescent="0.25">
      <c r="A126" s="67"/>
      <c r="B126" s="67"/>
      <c r="C126" s="67"/>
      <c r="D126" s="67"/>
      <c r="E126" s="67"/>
      <c r="F126" s="67"/>
      <c r="G126" s="67"/>
      <c r="H126" s="67"/>
      <c r="I126" s="67"/>
      <c r="J126" s="67"/>
      <c r="K126" s="67"/>
      <c r="L126" s="67"/>
      <c r="M126" s="67"/>
      <c r="N126" s="67"/>
      <c r="O126" s="67"/>
      <c r="P126" s="67"/>
      <c r="Q126" s="67"/>
      <c r="R126" s="67"/>
      <c r="S126" s="67"/>
    </row>
    <row r="127" spans="1:19" x14ac:dyDescent="0.25">
      <c r="A127" s="67"/>
      <c r="B127" s="67"/>
      <c r="C127" s="67"/>
      <c r="D127" s="67"/>
      <c r="E127" s="67"/>
      <c r="F127" s="67"/>
      <c r="G127" s="67"/>
      <c r="H127" s="67"/>
      <c r="I127" s="67"/>
      <c r="J127" s="67"/>
      <c r="K127" s="67"/>
      <c r="L127" s="67"/>
      <c r="M127" s="67"/>
      <c r="N127" s="67"/>
      <c r="O127" s="67"/>
      <c r="P127" s="67"/>
      <c r="Q127" s="67"/>
      <c r="R127" s="67"/>
      <c r="S127" s="67"/>
    </row>
    <row r="128" spans="1:19" x14ac:dyDescent="0.25">
      <c r="A128" s="67"/>
      <c r="B128" s="67"/>
      <c r="C128" s="67"/>
      <c r="D128" s="67"/>
      <c r="E128" s="67"/>
      <c r="F128" s="67"/>
      <c r="G128" s="67"/>
      <c r="H128" s="67"/>
      <c r="I128" s="67"/>
      <c r="J128" s="67"/>
      <c r="K128" s="67"/>
      <c r="L128" s="67"/>
      <c r="M128" s="67"/>
      <c r="N128" s="67"/>
      <c r="O128" s="67"/>
      <c r="P128" s="67"/>
      <c r="Q128" s="67"/>
      <c r="R128" s="67"/>
      <c r="S128" s="67"/>
    </row>
    <row r="129" spans="1:19" x14ac:dyDescent="0.25">
      <c r="A129" s="67"/>
      <c r="B129" s="67"/>
      <c r="C129" s="67"/>
      <c r="D129" s="67"/>
      <c r="E129" s="67"/>
      <c r="F129" s="67"/>
      <c r="G129" s="67"/>
      <c r="H129" s="67"/>
      <c r="I129" s="67"/>
      <c r="J129" s="67"/>
      <c r="K129" s="67"/>
      <c r="L129" s="67"/>
      <c r="M129" s="67"/>
      <c r="N129" s="67"/>
      <c r="O129" s="67"/>
      <c r="P129" s="67"/>
      <c r="Q129" s="67"/>
      <c r="R129" s="67"/>
      <c r="S129" s="67"/>
    </row>
    <row r="130" spans="1:19" x14ac:dyDescent="0.25">
      <c r="A130" s="67"/>
      <c r="B130" s="67"/>
      <c r="C130" s="67"/>
      <c r="D130" s="67"/>
      <c r="E130" s="67"/>
      <c r="F130" s="67"/>
      <c r="G130" s="67"/>
      <c r="H130" s="67"/>
      <c r="I130" s="67"/>
      <c r="J130" s="67"/>
      <c r="K130" s="67"/>
      <c r="L130" s="67"/>
      <c r="M130" s="67"/>
      <c r="N130" s="67"/>
      <c r="O130" s="67"/>
      <c r="P130" s="67"/>
      <c r="Q130" s="67"/>
      <c r="R130" s="67"/>
      <c r="S130" s="67"/>
    </row>
    <row r="131" spans="1:19" x14ac:dyDescent="0.25">
      <c r="A131" s="67"/>
      <c r="B131" s="67"/>
      <c r="C131" s="67"/>
      <c r="D131" s="67"/>
      <c r="E131" s="67"/>
      <c r="F131" s="67"/>
      <c r="G131" s="67"/>
      <c r="H131" s="67"/>
      <c r="I131" s="67"/>
      <c r="J131" s="67"/>
      <c r="K131" s="67"/>
      <c r="L131" s="67"/>
      <c r="M131" s="67"/>
      <c r="N131" s="67"/>
      <c r="O131" s="67"/>
      <c r="P131" s="67"/>
      <c r="Q131" s="67"/>
      <c r="R131" s="67"/>
      <c r="S131" s="67"/>
    </row>
    <row r="132" spans="1:19" x14ac:dyDescent="0.25">
      <c r="A132" s="67"/>
      <c r="B132" s="67"/>
      <c r="C132" s="67"/>
      <c r="D132" s="67"/>
      <c r="E132" s="67"/>
      <c r="F132" s="67"/>
      <c r="G132" s="67"/>
      <c r="H132" s="67"/>
      <c r="I132" s="67"/>
      <c r="J132" s="67"/>
      <c r="K132" s="67"/>
      <c r="L132" s="67"/>
      <c r="M132" s="67"/>
      <c r="N132" s="67"/>
      <c r="O132" s="67"/>
      <c r="P132" s="67"/>
      <c r="Q132" s="67"/>
      <c r="R132" s="67"/>
      <c r="S132" s="67"/>
    </row>
    <row r="133" spans="1:19" x14ac:dyDescent="0.25">
      <c r="A133" s="67"/>
      <c r="B133" s="67"/>
      <c r="C133" s="67"/>
      <c r="D133" s="67"/>
      <c r="E133" s="67"/>
      <c r="F133" s="67"/>
      <c r="G133" s="67"/>
      <c r="H133" s="67"/>
      <c r="I133" s="67"/>
      <c r="J133" s="67"/>
      <c r="K133" s="67"/>
      <c r="L133" s="67"/>
      <c r="M133" s="67"/>
      <c r="N133" s="67"/>
      <c r="O133" s="67"/>
      <c r="P133" s="67"/>
      <c r="Q133" s="67"/>
      <c r="R133" s="67"/>
      <c r="S133" s="67"/>
    </row>
    <row r="134" spans="1:19" x14ac:dyDescent="0.25">
      <c r="A134" s="67"/>
      <c r="B134" s="67"/>
      <c r="C134" s="67"/>
      <c r="D134" s="67"/>
      <c r="E134" s="67"/>
      <c r="F134" s="67"/>
      <c r="G134" s="67"/>
      <c r="H134" s="67"/>
      <c r="I134" s="67"/>
      <c r="J134" s="67"/>
      <c r="K134" s="67"/>
      <c r="L134" s="67"/>
      <c r="M134" s="67"/>
      <c r="N134" s="67"/>
      <c r="O134" s="67"/>
      <c r="P134" s="67"/>
      <c r="Q134" s="67"/>
      <c r="R134" s="67"/>
      <c r="S134" s="67"/>
    </row>
    <row r="135" spans="1:19" x14ac:dyDescent="0.25">
      <c r="A135" s="67"/>
      <c r="B135" s="67"/>
      <c r="C135" s="67"/>
      <c r="D135" s="67"/>
      <c r="E135" s="67"/>
      <c r="F135" s="67"/>
      <c r="G135" s="67"/>
      <c r="H135" s="67"/>
      <c r="I135" s="67"/>
      <c r="J135" s="67"/>
      <c r="K135" s="67"/>
      <c r="L135" s="67"/>
      <c r="M135" s="67"/>
      <c r="N135" s="67"/>
      <c r="O135" s="67"/>
      <c r="P135" s="67"/>
      <c r="Q135" s="67"/>
      <c r="R135" s="67"/>
      <c r="S135" s="67"/>
    </row>
    <row r="136" spans="1:19" x14ac:dyDescent="0.25">
      <c r="A136" s="67"/>
      <c r="B136" s="67"/>
      <c r="C136" s="67"/>
      <c r="D136" s="67"/>
      <c r="E136" s="67"/>
      <c r="F136" s="67"/>
      <c r="G136" s="67"/>
      <c r="H136" s="67"/>
      <c r="I136" s="67"/>
      <c r="J136" s="67"/>
      <c r="K136" s="67"/>
      <c r="L136" s="67"/>
      <c r="M136" s="67"/>
      <c r="N136" s="67"/>
      <c r="O136" s="67"/>
      <c r="P136" s="67"/>
      <c r="Q136" s="67"/>
      <c r="R136" s="67"/>
      <c r="S136" s="67"/>
    </row>
    <row r="137" spans="1:19" x14ac:dyDescent="0.25">
      <c r="A137" s="67"/>
      <c r="B137" s="67"/>
      <c r="C137" s="67"/>
      <c r="D137" s="67"/>
      <c r="E137" s="67"/>
      <c r="F137" s="67"/>
      <c r="G137" s="67"/>
      <c r="H137" s="67"/>
      <c r="I137" s="67"/>
      <c r="J137" s="67"/>
      <c r="K137" s="67"/>
      <c r="L137" s="67"/>
      <c r="M137" s="67"/>
      <c r="N137" s="67"/>
      <c r="O137" s="67"/>
      <c r="P137" s="67"/>
      <c r="Q137" s="67"/>
      <c r="R137" s="67"/>
      <c r="S137" s="67"/>
    </row>
    <row r="138" spans="1:19" x14ac:dyDescent="0.25">
      <c r="A138" s="67"/>
      <c r="B138" s="67"/>
      <c r="C138" s="67"/>
      <c r="D138" s="67"/>
      <c r="E138" s="67"/>
      <c r="F138" s="67"/>
      <c r="G138" s="67"/>
      <c r="H138" s="67"/>
      <c r="I138" s="67"/>
      <c r="J138" s="67"/>
      <c r="K138" s="67"/>
      <c r="L138" s="67"/>
      <c r="M138" s="67"/>
      <c r="N138" s="67"/>
      <c r="O138" s="67"/>
      <c r="P138" s="67"/>
      <c r="Q138" s="67"/>
      <c r="R138" s="67"/>
      <c r="S138" s="67"/>
    </row>
    <row r="139" spans="1:19" x14ac:dyDescent="0.25">
      <c r="A139" s="67"/>
      <c r="B139" s="67"/>
      <c r="C139" s="67"/>
      <c r="D139" s="67"/>
      <c r="E139" s="67"/>
      <c r="F139" s="67"/>
      <c r="G139" s="67"/>
      <c r="H139" s="67"/>
      <c r="I139" s="67"/>
      <c r="J139" s="67"/>
      <c r="K139" s="67"/>
      <c r="L139" s="67"/>
      <c r="M139" s="67"/>
      <c r="N139" s="67"/>
      <c r="O139" s="67"/>
      <c r="P139" s="67"/>
      <c r="Q139" s="67"/>
      <c r="R139" s="67"/>
      <c r="S139" s="67"/>
    </row>
    <row r="140" spans="1:19" x14ac:dyDescent="0.25">
      <c r="A140" s="67"/>
      <c r="B140" s="67"/>
      <c r="C140" s="67"/>
      <c r="D140" s="67"/>
      <c r="E140" s="67"/>
      <c r="F140" s="67"/>
      <c r="G140" s="67"/>
      <c r="H140" s="67"/>
      <c r="I140" s="67"/>
      <c r="J140" s="67"/>
      <c r="K140" s="67"/>
      <c r="L140" s="67"/>
      <c r="M140" s="67"/>
      <c r="N140" s="67"/>
      <c r="O140" s="67"/>
      <c r="P140" s="67"/>
      <c r="Q140" s="67"/>
      <c r="R140" s="67"/>
      <c r="S140" s="67"/>
    </row>
    <row r="141" spans="1:19" x14ac:dyDescent="0.25">
      <c r="A141" s="67"/>
      <c r="B141" s="67"/>
      <c r="C141" s="67"/>
      <c r="D141" s="67"/>
      <c r="E141" s="67"/>
      <c r="F141" s="67"/>
      <c r="G141" s="67"/>
      <c r="H141" s="67"/>
      <c r="I141" s="67"/>
      <c r="J141" s="67"/>
      <c r="K141" s="67"/>
      <c r="L141" s="67"/>
      <c r="M141" s="67"/>
      <c r="N141" s="67"/>
      <c r="O141" s="67"/>
      <c r="P141" s="67"/>
      <c r="Q141" s="67"/>
      <c r="R141" s="67"/>
      <c r="S141" s="67"/>
    </row>
    <row r="142" spans="1:19" x14ac:dyDescent="0.25">
      <c r="A142" s="67"/>
      <c r="B142" s="67"/>
      <c r="C142" s="67"/>
      <c r="D142" s="67"/>
      <c r="E142" s="67"/>
      <c r="F142" s="67"/>
      <c r="G142" s="67"/>
      <c r="H142" s="67"/>
      <c r="I142" s="67"/>
      <c r="J142" s="67"/>
      <c r="K142" s="67"/>
      <c r="L142" s="67"/>
      <c r="M142" s="67"/>
      <c r="N142" s="67"/>
      <c r="O142" s="67"/>
      <c r="P142" s="67"/>
      <c r="Q142" s="67"/>
      <c r="R142" s="67"/>
      <c r="S142" s="67"/>
    </row>
    <row r="143" spans="1:19" x14ac:dyDescent="0.25">
      <c r="A143" s="67"/>
      <c r="B143" s="67"/>
      <c r="C143" s="67"/>
      <c r="D143" s="67"/>
      <c r="E143" s="67"/>
      <c r="F143" s="67"/>
      <c r="G143" s="67"/>
      <c r="H143" s="67"/>
      <c r="I143" s="67"/>
      <c r="J143" s="67"/>
      <c r="K143" s="67"/>
      <c r="L143" s="67"/>
      <c r="M143" s="67"/>
      <c r="N143" s="67"/>
      <c r="O143" s="67"/>
      <c r="P143" s="67"/>
      <c r="Q143" s="67"/>
      <c r="R143" s="67"/>
      <c r="S143" s="67"/>
    </row>
    <row r="144" spans="1:19" x14ac:dyDescent="0.25">
      <c r="A144" s="67"/>
      <c r="B144" s="67"/>
      <c r="C144" s="67"/>
      <c r="D144" s="67"/>
      <c r="E144" s="67"/>
      <c r="F144" s="67"/>
      <c r="G144" s="67"/>
      <c r="H144" s="67"/>
      <c r="I144" s="67"/>
      <c r="J144" s="67"/>
      <c r="K144" s="67"/>
      <c r="L144" s="67"/>
      <c r="M144" s="67"/>
      <c r="N144" s="67"/>
      <c r="O144" s="67"/>
      <c r="P144" s="67"/>
      <c r="Q144" s="67"/>
      <c r="R144" s="67"/>
      <c r="S144" s="67"/>
    </row>
    <row r="145" spans="1:19" x14ac:dyDescent="0.25">
      <c r="A145" s="67"/>
      <c r="B145" s="67"/>
      <c r="C145" s="67"/>
      <c r="D145" s="67"/>
      <c r="E145" s="67"/>
      <c r="F145" s="67"/>
      <c r="G145" s="67"/>
      <c r="H145" s="67"/>
      <c r="I145" s="67"/>
      <c r="J145" s="67"/>
      <c r="K145" s="67"/>
      <c r="L145" s="67"/>
      <c r="M145" s="67"/>
      <c r="N145" s="67"/>
      <c r="O145" s="67"/>
      <c r="P145" s="67"/>
      <c r="Q145" s="67"/>
      <c r="R145" s="67"/>
      <c r="S145" s="67"/>
    </row>
    <row r="146" spans="1:19" x14ac:dyDescent="0.25">
      <c r="A146" s="67"/>
      <c r="B146" s="67"/>
      <c r="C146" s="67"/>
      <c r="D146" s="67"/>
      <c r="E146" s="67"/>
      <c r="F146" s="67"/>
      <c r="G146" s="67"/>
      <c r="H146" s="67"/>
      <c r="I146" s="67"/>
      <c r="J146" s="67"/>
      <c r="K146" s="67"/>
      <c r="L146" s="67"/>
      <c r="M146" s="67"/>
      <c r="N146" s="67"/>
      <c r="O146" s="67"/>
      <c r="P146" s="67"/>
      <c r="Q146" s="67"/>
      <c r="R146" s="67"/>
      <c r="S146" s="67"/>
    </row>
    <row r="147" spans="1:19" x14ac:dyDescent="0.25">
      <c r="A147" s="67"/>
      <c r="B147" s="67"/>
      <c r="C147" s="67"/>
      <c r="D147" s="67"/>
      <c r="E147" s="67"/>
      <c r="F147" s="67"/>
      <c r="G147" s="67"/>
      <c r="H147" s="67"/>
      <c r="I147" s="67"/>
      <c r="J147" s="67"/>
      <c r="K147" s="67"/>
      <c r="L147" s="67"/>
      <c r="M147" s="67"/>
      <c r="N147" s="67"/>
      <c r="O147" s="67"/>
      <c r="P147" s="67"/>
      <c r="Q147" s="67"/>
      <c r="R147" s="67"/>
      <c r="S147" s="67"/>
    </row>
    <row r="148" spans="1:19" x14ac:dyDescent="0.25">
      <c r="A148" s="67"/>
      <c r="B148" s="67"/>
      <c r="C148" s="67"/>
      <c r="D148" s="67"/>
      <c r="E148" s="67"/>
      <c r="F148" s="67"/>
      <c r="G148" s="67"/>
      <c r="H148" s="67"/>
      <c r="I148" s="67"/>
      <c r="J148" s="67"/>
      <c r="K148" s="67"/>
      <c r="L148" s="67"/>
      <c r="M148" s="67"/>
      <c r="N148" s="67"/>
      <c r="O148" s="67"/>
      <c r="P148" s="67"/>
      <c r="Q148" s="67"/>
      <c r="R148" s="67"/>
      <c r="S148" s="67"/>
    </row>
    <row r="149" spans="1:19" x14ac:dyDescent="0.25">
      <c r="A149" s="67"/>
      <c r="B149" s="67"/>
      <c r="C149" s="67"/>
      <c r="D149" s="67"/>
      <c r="E149" s="67"/>
      <c r="F149" s="67"/>
      <c r="G149" s="67"/>
      <c r="H149" s="67"/>
      <c r="I149" s="67"/>
      <c r="J149" s="67"/>
      <c r="K149" s="67"/>
      <c r="L149" s="67"/>
      <c r="M149" s="67"/>
      <c r="N149" s="67"/>
      <c r="O149" s="67"/>
      <c r="P149" s="67"/>
      <c r="Q149" s="67"/>
      <c r="R149" s="67"/>
      <c r="S149" s="67"/>
    </row>
    <row r="150" spans="1:19" x14ac:dyDescent="0.25">
      <c r="A150" s="67"/>
      <c r="B150" s="67"/>
      <c r="C150" s="67"/>
      <c r="D150" s="67"/>
      <c r="E150" s="67"/>
      <c r="F150" s="67"/>
      <c r="G150" s="67"/>
      <c r="H150" s="67"/>
      <c r="I150" s="67"/>
      <c r="J150" s="67"/>
      <c r="K150" s="67"/>
      <c r="L150" s="67"/>
      <c r="M150" s="67"/>
      <c r="N150" s="67"/>
      <c r="O150" s="67"/>
      <c r="P150" s="67"/>
      <c r="Q150" s="67"/>
      <c r="R150" s="67"/>
      <c r="S150" s="67"/>
    </row>
    <row r="151" spans="1:19" x14ac:dyDescent="0.25">
      <c r="A151" s="67"/>
      <c r="B151" s="67"/>
      <c r="C151" s="67"/>
      <c r="D151" s="67"/>
      <c r="E151" s="67"/>
      <c r="F151" s="67"/>
      <c r="G151" s="67"/>
      <c r="H151" s="67"/>
      <c r="I151" s="67"/>
      <c r="J151" s="67"/>
      <c r="K151" s="67"/>
      <c r="L151" s="67"/>
      <c r="M151" s="67"/>
      <c r="N151" s="67"/>
      <c r="O151" s="67"/>
      <c r="P151" s="67"/>
      <c r="Q151" s="67"/>
      <c r="R151" s="67"/>
      <c r="S151" s="67"/>
    </row>
    <row r="152" spans="1:19" x14ac:dyDescent="0.25">
      <c r="A152" s="67"/>
      <c r="B152" s="67"/>
      <c r="C152" s="67"/>
      <c r="D152" s="67"/>
      <c r="E152" s="67"/>
      <c r="F152" s="67"/>
      <c r="G152" s="67"/>
      <c r="H152" s="67"/>
      <c r="I152" s="67"/>
      <c r="J152" s="67"/>
      <c r="K152" s="67"/>
      <c r="L152" s="67"/>
      <c r="M152" s="67"/>
      <c r="N152" s="67"/>
      <c r="O152" s="67"/>
      <c r="P152" s="67"/>
      <c r="Q152" s="67"/>
      <c r="R152" s="67"/>
      <c r="S152" s="67"/>
    </row>
    <row r="153" spans="1:19" x14ac:dyDescent="0.25">
      <c r="A153" s="67"/>
      <c r="B153" s="67"/>
      <c r="C153" s="67"/>
      <c r="D153" s="67"/>
      <c r="E153" s="67"/>
      <c r="F153" s="67"/>
      <c r="G153" s="67"/>
      <c r="H153" s="67"/>
      <c r="I153" s="67"/>
      <c r="J153" s="67"/>
      <c r="K153" s="67"/>
      <c r="L153" s="67"/>
      <c r="M153" s="67"/>
      <c r="N153" s="67"/>
      <c r="O153" s="67"/>
      <c r="P153" s="67"/>
      <c r="Q153" s="67"/>
      <c r="R153" s="67"/>
      <c r="S153" s="67"/>
    </row>
    <row r="154" spans="1:19" x14ac:dyDescent="0.25">
      <c r="A154" s="67"/>
      <c r="B154" s="67"/>
      <c r="C154" s="67"/>
      <c r="D154" s="67"/>
      <c r="E154" s="67"/>
      <c r="F154" s="67"/>
      <c r="G154" s="67"/>
      <c r="H154" s="67"/>
      <c r="I154" s="67"/>
      <c r="J154" s="67"/>
      <c r="K154" s="67"/>
      <c r="L154" s="67"/>
      <c r="M154" s="67"/>
      <c r="N154" s="67"/>
      <c r="O154" s="67"/>
      <c r="P154" s="67"/>
      <c r="Q154" s="67"/>
      <c r="R154" s="67"/>
      <c r="S154" s="67"/>
    </row>
    <row r="155" spans="1:19" x14ac:dyDescent="0.25">
      <c r="A155" s="67"/>
      <c r="B155" s="67"/>
      <c r="C155" s="67"/>
      <c r="D155" s="67"/>
      <c r="E155" s="67"/>
      <c r="F155" s="67"/>
      <c r="G155" s="67"/>
      <c r="H155" s="67"/>
      <c r="I155" s="67"/>
      <c r="J155" s="67"/>
      <c r="K155" s="67"/>
      <c r="L155" s="67"/>
      <c r="M155" s="67"/>
      <c r="N155" s="67"/>
      <c r="O155" s="67"/>
      <c r="P155" s="67"/>
      <c r="Q155" s="67"/>
      <c r="R155" s="67"/>
      <c r="S155" s="67"/>
    </row>
    <row r="156" spans="1:19" x14ac:dyDescent="0.25">
      <c r="A156" s="67"/>
      <c r="B156" s="67"/>
      <c r="C156" s="67"/>
      <c r="D156" s="67"/>
      <c r="E156" s="67"/>
      <c r="F156" s="67"/>
      <c r="G156" s="67"/>
      <c r="H156" s="67"/>
      <c r="I156" s="67"/>
      <c r="J156" s="67"/>
      <c r="K156" s="67"/>
      <c r="L156" s="67"/>
      <c r="M156" s="67"/>
      <c r="N156" s="67"/>
      <c r="O156" s="67"/>
      <c r="P156" s="67"/>
      <c r="Q156" s="67"/>
      <c r="R156" s="67"/>
      <c r="S156" s="67"/>
    </row>
    <row r="157" spans="1:19" x14ac:dyDescent="0.25">
      <c r="A157" s="67"/>
      <c r="B157" s="67"/>
      <c r="C157" s="67"/>
      <c r="D157" s="67"/>
      <c r="E157" s="67"/>
      <c r="F157" s="67"/>
      <c r="G157" s="67"/>
      <c r="H157" s="67"/>
      <c r="I157" s="67"/>
      <c r="J157" s="67"/>
      <c r="K157" s="67"/>
      <c r="L157" s="67"/>
      <c r="M157" s="67"/>
      <c r="N157" s="67"/>
      <c r="O157" s="67"/>
      <c r="P157" s="67"/>
      <c r="Q157" s="67"/>
      <c r="R157" s="67"/>
      <c r="S157" s="67"/>
    </row>
    <row r="158" spans="1:19" x14ac:dyDescent="0.25">
      <c r="A158" s="67"/>
      <c r="B158" s="67"/>
      <c r="C158" s="67"/>
      <c r="D158" s="67"/>
      <c r="E158" s="67"/>
      <c r="F158" s="67"/>
      <c r="G158" s="67"/>
      <c r="H158" s="67"/>
      <c r="I158" s="67"/>
      <c r="J158" s="67"/>
      <c r="K158" s="67"/>
      <c r="L158" s="67"/>
      <c r="M158" s="67"/>
      <c r="N158" s="67"/>
      <c r="O158" s="67"/>
      <c r="P158" s="67"/>
      <c r="Q158" s="67"/>
      <c r="R158" s="67"/>
      <c r="S158" s="67"/>
    </row>
    <row r="159" spans="1:19" x14ac:dyDescent="0.25">
      <c r="A159" s="67"/>
      <c r="B159" s="67"/>
      <c r="C159" s="67"/>
      <c r="D159" s="67"/>
      <c r="E159" s="67"/>
      <c r="F159" s="67"/>
      <c r="G159" s="67"/>
      <c r="H159" s="67"/>
      <c r="I159" s="67"/>
      <c r="J159" s="67"/>
      <c r="K159" s="67"/>
      <c r="L159" s="67"/>
      <c r="M159" s="67"/>
      <c r="N159" s="67"/>
      <c r="O159" s="67"/>
      <c r="P159" s="67"/>
      <c r="Q159" s="67"/>
      <c r="R159" s="67"/>
      <c r="S159" s="67"/>
    </row>
    <row r="160" spans="1:19" x14ac:dyDescent="0.25">
      <c r="A160" s="67"/>
      <c r="B160" s="67"/>
      <c r="C160" s="67"/>
      <c r="D160" s="67"/>
      <c r="E160" s="67"/>
      <c r="F160" s="67"/>
      <c r="G160" s="67"/>
      <c r="H160" s="67"/>
      <c r="I160" s="67"/>
      <c r="J160" s="67"/>
      <c r="K160" s="67"/>
      <c r="L160" s="67"/>
      <c r="M160" s="67"/>
      <c r="N160" s="67"/>
      <c r="O160" s="67"/>
      <c r="P160" s="67"/>
      <c r="Q160" s="67"/>
      <c r="R160" s="67"/>
      <c r="S160" s="67"/>
    </row>
    <row r="161" spans="1:19" x14ac:dyDescent="0.25">
      <c r="A161" s="67"/>
      <c r="B161" s="67"/>
      <c r="C161" s="67"/>
      <c r="D161" s="67"/>
      <c r="E161" s="67"/>
      <c r="F161" s="67"/>
      <c r="G161" s="67"/>
      <c r="H161" s="67"/>
      <c r="I161" s="67"/>
      <c r="J161" s="67"/>
      <c r="K161" s="67"/>
      <c r="L161" s="67"/>
      <c r="M161" s="67"/>
      <c r="N161" s="67"/>
      <c r="O161" s="67"/>
      <c r="P161" s="67"/>
      <c r="Q161" s="67"/>
      <c r="R161" s="67"/>
      <c r="S161" s="67"/>
    </row>
    <row r="162" spans="1:19" x14ac:dyDescent="0.25">
      <c r="A162" s="67"/>
      <c r="B162" s="67"/>
      <c r="C162" s="67"/>
      <c r="D162" s="67"/>
      <c r="E162" s="67"/>
      <c r="F162" s="67"/>
      <c r="G162" s="67"/>
      <c r="H162" s="67"/>
      <c r="I162" s="67"/>
      <c r="J162" s="67"/>
      <c r="K162" s="67"/>
      <c r="L162" s="67"/>
      <c r="M162" s="67"/>
      <c r="N162" s="67"/>
      <c r="O162" s="67"/>
      <c r="P162" s="67"/>
      <c r="Q162" s="67"/>
      <c r="R162" s="67"/>
      <c r="S162" s="67"/>
    </row>
    <row r="163" spans="1:19" x14ac:dyDescent="0.25">
      <c r="A163" s="67"/>
      <c r="B163" s="67"/>
      <c r="C163" s="67"/>
      <c r="D163" s="67"/>
      <c r="E163" s="67"/>
      <c r="F163" s="67"/>
      <c r="G163" s="67"/>
      <c r="H163" s="67"/>
      <c r="I163" s="67"/>
      <c r="J163" s="67"/>
      <c r="K163" s="67"/>
      <c r="L163" s="67"/>
      <c r="M163" s="67"/>
      <c r="N163" s="67"/>
      <c r="O163" s="67"/>
      <c r="P163" s="67"/>
      <c r="Q163" s="67"/>
      <c r="R163" s="67"/>
      <c r="S163" s="67"/>
    </row>
    <row r="164" spans="1:19" x14ac:dyDescent="0.25">
      <c r="A164" s="67"/>
      <c r="B164" s="67"/>
      <c r="C164" s="67"/>
      <c r="D164" s="67"/>
      <c r="E164" s="67"/>
      <c r="F164" s="67"/>
      <c r="G164" s="67"/>
      <c r="H164" s="67"/>
      <c r="I164" s="67"/>
      <c r="J164" s="67"/>
      <c r="K164" s="67"/>
      <c r="L164" s="67"/>
      <c r="M164" s="67"/>
      <c r="N164" s="67"/>
      <c r="O164" s="67"/>
      <c r="P164" s="67"/>
      <c r="Q164" s="67"/>
      <c r="R164" s="67"/>
      <c r="S164" s="67"/>
    </row>
    <row r="165" spans="1:19" ht="18.75" x14ac:dyDescent="0.25">
      <c r="A165" s="67"/>
      <c r="B165" s="260" t="s">
        <v>81</v>
      </c>
      <c r="C165" s="260"/>
      <c r="D165" s="260"/>
      <c r="E165" s="260"/>
      <c r="F165" s="260"/>
      <c r="G165" s="260"/>
      <c r="H165" s="260"/>
      <c r="I165" s="260"/>
      <c r="J165" s="260"/>
      <c r="K165" s="260"/>
      <c r="L165" s="260"/>
      <c r="M165" s="260"/>
      <c r="N165" s="260"/>
      <c r="O165" s="67"/>
      <c r="P165" s="67"/>
      <c r="Q165" s="67"/>
      <c r="R165" s="67"/>
      <c r="S165" s="67"/>
    </row>
    <row r="166" spans="1:19" x14ac:dyDescent="0.25">
      <c r="A166" s="67"/>
      <c r="B166" s="67"/>
      <c r="C166" s="67"/>
      <c r="D166" s="67"/>
      <c r="E166" s="67"/>
      <c r="F166" s="67"/>
      <c r="G166" s="67"/>
      <c r="H166" s="67"/>
      <c r="I166" s="67"/>
      <c r="J166" s="67"/>
      <c r="K166" s="67"/>
      <c r="L166" s="67"/>
      <c r="M166" s="67"/>
      <c r="N166" s="67"/>
      <c r="O166" s="67"/>
      <c r="P166" s="67"/>
      <c r="Q166" s="67"/>
      <c r="R166" s="67"/>
      <c r="S166" s="67"/>
    </row>
    <row r="167" spans="1:19" x14ac:dyDescent="0.25">
      <c r="A167" s="67"/>
      <c r="B167" s="67"/>
      <c r="C167" s="67"/>
      <c r="D167" s="67"/>
      <c r="E167" s="67"/>
      <c r="F167" s="67"/>
      <c r="G167" s="67"/>
      <c r="H167" s="67"/>
      <c r="I167" s="67"/>
      <c r="J167" s="67"/>
      <c r="K167" s="67"/>
      <c r="L167" s="67"/>
      <c r="M167" s="67"/>
      <c r="N167" s="67"/>
      <c r="O167" s="67"/>
      <c r="P167" s="67"/>
      <c r="Q167" s="67"/>
      <c r="R167" s="67"/>
      <c r="S167" s="67"/>
    </row>
    <row r="168" spans="1:19" x14ac:dyDescent="0.25">
      <c r="A168" s="67"/>
      <c r="B168" s="67"/>
      <c r="C168" s="67"/>
      <c r="D168" s="67"/>
      <c r="E168" s="67"/>
      <c r="F168" s="67"/>
      <c r="G168" s="67"/>
      <c r="H168" s="67"/>
      <c r="I168" s="67"/>
      <c r="J168" s="67"/>
      <c r="K168" s="67"/>
      <c r="L168" s="67"/>
      <c r="M168" s="67"/>
      <c r="N168" s="67"/>
      <c r="O168" s="67"/>
      <c r="P168" s="67"/>
      <c r="Q168" s="67"/>
      <c r="R168" s="67"/>
      <c r="S168" s="67"/>
    </row>
    <row r="169" spans="1:19" x14ac:dyDescent="0.25">
      <c r="A169" s="67"/>
      <c r="B169" s="67"/>
      <c r="C169" s="67"/>
      <c r="D169" s="67"/>
      <c r="E169" s="67"/>
      <c r="F169" s="67"/>
      <c r="G169" s="67"/>
      <c r="H169" s="67"/>
      <c r="I169" s="67"/>
      <c r="J169" s="67"/>
      <c r="K169" s="67"/>
      <c r="L169" s="67"/>
      <c r="M169" s="67"/>
      <c r="N169" s="67"/>
      <c r="O169" s="67"/>
      <c r="P169" s="67"/>
      <c r="Q169" s="67"/>
      <c r="R169" s="67"/>
      <c r="S169" s="67"/>
    </row>
    <row r="170" spans="1:19" x14ac:dyDescent="0.25">
      <c r="A170" s="67"/>
      <c r="B170" s="67"/>
      <c r="C170" s="67"/>
      <c r="D170" s="67"/>
      <c r="E170" s="67"/>
      <c r="F170" s="67"/>
      <c r="G170" s="67"/>
      <c r="H170" s="67"/>
      <c r="I170" s="67"/>
      <c r="J170" s="67"/>
      <c r="K170" s="67"/>
      <c r="L170" s="67"/>
      <c r="M170" s="67"/>
      <c r="N170" s="67"/>
      <c r="O170" s="67"/>
      <c r="P170" s="67"/>
      <c r="Q170" s="67"/>
      <c r="R170" s="67"/>
      <c r="S170" s="67"/>
    </row>
    <row r="171" spans="1:19" x14ac:dyDescent="0.25">
      <c r="A171" s="67"/>
      <c r="B171" s="67"/>
      <c r="C171" s="67"/>
      <c r="D171" s="67"/>
      <c r="E171" s="67"/>
      <c r="F171" s="67"/>
      <c r="G171" s="67"/>
      <c r="H171" s="67"/>
      <c r="I171" s="67"/>
      <c r="J171" s="67"/>
      <c r="K171" s="67"/>
      <c r="L171" s="67"/>
      <c r="M171" s="67"/>
      <c r="N171" s="67"/>
      <c r="O171" s="67"/>
      <c r="P171" s="67"/>
      <c r="Q171" s="67"/>
      <c r="R171" s="67"/>
      <c r="S171" s="67"/>
    </row>
    <row r="172" spans="1:19" x14ac:dyDescent="0.25">
      <c r="A172" s="67"/>
      <c r="B172" s="67"/>
      <c r="C172" s="67"/>
      <c r="D172" s="67"/>
      <c r="E172" s="67"/>
      <c r="F172" s="67"/>
      <c r="G172" s="67"/>
      <c r="H172" s="67"/>
      <c r="I172" s="67"/>
      <c r="J172" s="67"/>
      <c r="K172" s="67"/>
      <c r="L172" s="67"/>
      <c r="M172" s="67"/>
      <c r="N172" s="67"/>
      <c r="O172" s="67"/>
      <c r="P172" s="67"/>
      <c r="Q172" s="67"/>
      <c r="R172" s="67"/>
      <c r="S172" s="67"/>
    </row>
    <row r="173" spans="1:19" x14ac:dyDescent="0.25">
      <c r="A173" s="67"/>
      <c r="B173" s="67"/>
      <c r="C173" s="67"/>
      <c r="D173" s="67"/>
      <c r="E173" s="67"/>
      <c r="F173" s="67"/>
      <c r="G173" s="67"/>
      <c r="H173" s="67"/>
      <c r="I173" s="67"/>
      <c r="J173" s="67"/>
      <c r="K173" s="67"/>
      <c r="L173" s="67"/>
      <c r="M173" s="67"/>
      <c r="N173" s="67"/>
      <c r="O173" s="67"/>
      <c r="P173" s="67"/>
      <c r="Q173" s="67"/>
      <c r="R173" s="67"/>
      <c r="S173" s="67"/>
    </row>
    <row r="174" spans="1:19" x14ac:dyDescent="0.25">
      <c r="A174" s="67"/>
      <c r="B174" s="67"/>
      <c r="C174" s="67"/>
      <c r="D174" s="67"/>
      <c r="E174" s="67"/>
      <c r="F174" s="67"/>
      <c r="G174" s="67"/>
      <c r="H174" s="67"/>
      <c r="I174" s="67"/>
      <c r="J174" s="67"/>
      <c r="K174" s="67"/>
      <c r="L174" s="67"/>
      <c r="M174" s="67"/>
      <c r="N174" s="67"/>
      <c r="O174" s="67"/>
      <c r="P174" s="67"/>
      <c r="Q174" s="67"/>
      <c r="R174" s="67"/>
      <c r="S174" s="67"/>
    </row>
    <row r="175" spans="1:19" x14ac:dyDescent="0.25">
      <c r="A175" s="67"/>
      <c r="B175" s="67"/>
      <c r="C175" s="67"/>
      <c r="D175" s="67"/>
      <c r="E175" s="67"/>
      <c r="F175" s="67"/>
      <c r="G175" s="67"/>
      <c r="H175" s="67"/>
      <c r="I175" s="67"/>
      <c r="J175" s="67"/>
      <c r="K175" s="67"/>
      <c r="L175" s="67"/>
      <c r="M175" s="67"/>
      <c r="N175" s="67"/>
      <c r="O175" s="67"/>
      <c r="P175" s="67"/>
      <c r="Q175" s="67"/>
      <c r="R175" s="67"/>
      <c r="S175" s="67"/>
    </row>
    <row r="176" spans="1:19" x14ac:dyDescent="0.25">
      <c r="A176" s="67"/>
      <c r="B176" s="67"/>
      <c r="C176" s="67"/>
      <c r="D176" s="67"/>
      <c r="E176" s="67"/>
      <c r="F176" s="67"/>
      <c r="G176" s="67"/>
      <c r="H176" s="67"/>
      <c r="I176" s="67"/>
      <c r="J176" s="67"/>
      <c r="K176" s="67"/>
      <c r="L176" s="67"/>
      <c r="M176" s="67"/>
      <c r="N176" s="67"/>
      <c r="O176" s="67"/>
      <c r="P176" s="67"/>
      <c r="Q176" s="67"/>
      <c r="R176" s="67"/>
      <c r="S176" s="67"/>
    </row>
    <row r="177" spans="1:19" x14ac:dyDescent="0.25">
      <c r="A177" s="67"/>
      <c r="B177" s="67"/>
      <c r="C177" s="67"/>
      <c r="D177" s="67"/>
      <c r="E177" s="67"/>
      <c r="F177" s="67"/>
      <c r="G177" s="67"/>
      <c r="H177" s="67"/>
      <c r="I177" s="67"/>
      <c r="J177" s="67"/>
      <c r="K177" s="67"/>
      <c r="L177" s="67"/>
      <c r="M177" s="67"/>
      <c r="N177" s="67"/>
      <c r="O177" s="67"/>
      <c r="P177" s="67"/>
      <c r="Q177" s="67"/>
      <c r="R177" s="67"/>
      <c r="S177" s="67"/>
    </row>
    <row r="178" spans="1:19" x14ac:dyDescent="0.25">
      <c r="A178" s="67"/>
      <c r="B178" s="67"/>
      <c r="C178" s="67"/>
      <c r="D178" s="67"/>
      <c r="E178" s="67"/>
      <c r="F178" s="67"/>
      <c r="G178" s="67"/>
      <c r="H178" s="67"/>
      <c r="I178" s="67"/>
      <c r="J178" s="67"/>
      <c r="K178" s="67"/>
      <c r="L178" s="67"/>
      <c r="M178" s="67"/>
      <c r="N178" s="67"/>
      <c r="O178" s="67"/>
      <c r="P178" s="67"/>
      <c r="Q178" s="67"/>
      <c r="R178" s="67"/>
      <c r="S178" s="67"/>
    </row>
    <row r="179" spans="1:19" x14ac:dyDescent="0.25">
      <c r="A179" s="67"/>
      <c r="B179" s="67"/>
      <c r="C179" s="67"/>
      <c r="D179" s="67"/>
      <c r="E179" s="67"/>
      <c r="F179" s="67"/>
      <c r="G179" s="67"/>
      <c r="H179" s="67"/>
      <c r="I179" s="67"/>
      <c r="J179" s="67"/>
      <c r="K179" s="67"/>
      <c r="L179" s="67"/>
      <c r="M179" s="67"/>
      <c r="N179" s="67"/>
      <c r="O179" s="67"/>
      <c r="P179" s="67"/>
      <c r="Q179" s="67"/>
      <c r="R179" s="67"/>
      <c r="S179" s="67"/>
    </row>
    <row r="180" spans="1:19" x14ac:dyDescent="0.25">
      <c r="A180" s="67"/>
      <c r="B180" s="67"/>
      <c r="C180" s="67"/>
      <c r="D180" s="67"/>
      <c r="E180" s="67"/>
      <c r="F180" s="67"/>
      <c r="G180" s="67"/>
      <c r="H180" s="67"/>
      <c r="I180" s="67"/>
      <c r="J180" s="67"/>
      <c r="K180" s="67"/>
      <c r="L180" s="67"/>
      <c r="M180" s="67"/>
      <c r="N180" s="67"/>
      <c r="O180" s="67"/>
      <c r="P180" s="67"/>
      <c r="Q180" s="67"/>
      <c r="R180" s="67"/>
      <c r="S180" s="67"/>
    </row>
    <row r="181" spans="1:19" x14ac:dyDescent="0.25">
      <c r="A181" s="67"/>
      <c r="B181" s="67"/>
      <c r="C181" s="67"/>
      <c r="D181" s="67"/>
      <c r="E181" s="67"/>
      <c r="F181" s="67"/>
      <c r="G181" s="67"/>
      <c r="H181" s="67"/>
      <c r="I181" s="67"/>
      <c r="J181" s="67"/>
      <c r="K181" s="67"/>
      <c r="L181" s="67"/>
      <c r="M181" s="67"/>
      <c r="N181" s="67"/>
      <c r="O181" s="67"/>
      <c r="P181" s="67"/>
      <c r="Q181" s="67"/>
      <c r="R181" s="67"/>
      <c r="S181" s="67"/>
    </row>
    <row r="182" spans="1:19" x14ac:dyDescent="0.25">
      <c r="A182" s="67"/>
      <c r="B182" s="67"/>
      <c r="C182" s="67"/>
      <c r="D182" s="67"/>
      <c r="E182" s="67"/>
      <c r="F182" s="67"/>
      <c r="G182" s="67"/>
      <c r="H182" s="67"/>
      <c r="I182" s="67"/>
      <c r="J182" s="67"/>
      <c r="K182" s="67"/>
      <c r="L182" s="67"/>
      <c r="M182" s="67"/>
      <c r="N182" s="67"/>
      <c r="O182" s="67"/>
      <c r="P182" s="67"/>
      <c r="Q182" s="67"/>
      <c r="R182" s="67"/>
      <c r="S182" s="67"/>
    </row>
    <row r="183" spans="1:19" x14ac:dyDescent="0.25">
      <c r="A183" s="67"/>
      <c r="B183" s="67"/>
      <c r="C183" s="67"/>
      <c r="D183" s="67"/>
      <c r="E183" s="67"/>
      <c r="F183" s="67"/>
      <c r="G183" s="67"/>
      <c r="H183" s="67"/>
      <c r="I183" s="67"/>
      <c r="J183" s="67"/>
      <c r="K183" s="67"/>
      <c r="L183" s="67"/>
      <c r="M183" s="67"/>
      <c r="N183" s="67"/>
      <c r="O183" s="67"/>
      <c r="P183" s="67"/>
      <c r="Q183" s="67"/>
      <c r="R183" s="67"/>
      <c r="S183" s="67"/>
    </row>
    <row r="184" spans="1:19" x14ac:dyDescent="0.25">
      <c r="A184" s="67"/>
      <c r="B184" s="67"/>
      <c r="C184" s="67"/>
      <c r="D184" s="67"/>
      <c r="E184" s="67"/>
      <c r="F184" s="67"/>
      <c r="G184" s="67"/>
      <c r="H184" s="67"/>
      <c r="I184" s="67"/>
      <c r="J184" s="67"/>
      <c r="K184" s="67"/>
      <c r="L184" s="67"/>
      <c r="M184" s="67"/>
      <c r="N184" s="67"/>
      <c r="O184" s="67"/>
      <c r="P184" s="67"/>
      <c r="Q184" s="67"/>
      <c r="R184" s="67"/>
      <c r="S184" s="67"/>
    </row>
    <row r="185" spans="1:19" x14ac:dyDescent="0.25">
      <c r="A185" s="67"/>
      <c r="B185" s="67"/>
      <c r="C185" s="67"/>
      <c r="D185" s="67"/>
      <c r="E185" s="67"/>
      <c r="F185" s="67"/>
      <c r="G185" s="67"/>
      <c r="H185" s="67"/>
      <c r="I185" s="67"/>
      <c r="J185" s="67"/>
      <c r="K185" s="67"/>
      <c r="L185" s="67"/>
      <c r="M185" s="67"/>
      <c r="N185" s="67"/>
      <c r="O185" s="67"/>
      <c r="P185" s="67"/>
      <c r="Q185" s="67"/>
      <c r="R185" s="67"/>
      <c r="S185" s="67"/>
    </row>
    <row r="186" spans="1:19" x14ac:dyDescent="0.25">
      <c r="A186" s="67"/>
      <c r="B186" s="67"/>
      <c r="C186" s="67"/>
      <c r="D186" s="67"/>
      <c r="E186" s="67"/>
      <c r="F186" s="67"/>
      <c r="G186" s="67"/>
      <c r="H186" s="67"/>
      <c r="I186" s="67"/>
      <c r="J186" s="67"/>
      <c r="K186" s="67"/>
      <c r="L186" s="67"/>
      <c r="M186" s="67"/>
      <c r="N186" s="67"/>
      <c r="O186" s="67"/>
      <c r="P186" s="67"/>
      <c r="Q186" s="67"/>
      <c r="R186" s="67"/>
      <c r="S186" s="67"/>
    </row>
    <row r="187" spans="1:19" x14ac:dyDescent="0.25">
      <c r="A187" s="67"/>
      <c r="B187" s="67"/>
      <c r="C187" s="67"/>
      <c r="D187" s="67"/>
      <c r="E187" s="67"/>
      <c r="F187" s="67"/>
      <c r="G187" s="67"/>
      <c r="H187" s="67"/>
      <c r="I187" s="67"/>
      <c r="J187" s="67"/>
      <c r="K187" s="67"/>
      <c r="L187" s="67"/>
      <c r="M187" s="67"/>
      <c r="N187" s="67"/>
      <c r="O187" s="67"/>
      <c r="P187" s="67"/>
      <c r="Q187" s="67"/>
      <c r="R187" s="67"/>
      <c r="S187" s="67"/>
    </row>
    <row r="188" spans="1:19" x14ac:dyDescent="0.25">
      <c r="A188" s="67"/>
      <c r="B188" s="67"/>
      <c r="C188" s="67"/>
      <c r="D188" s="67"/>
      <c r="E188" s="67"/>
      <c r="F188" s="67"/>
      <c r="G188" s="67"/>
      <c r="H188" s="67"/>
      <c r="I188" s="67"/>
      <c r="J188" s="67"/>
      <c r="K188" s="67"/>
      <c r="L188" s="67"/>
      <c r="M188" s="67"/>
      <c r="N188" s="67"/>
      <c r="O188" s="67"/>
      <c r="P188" s="67"/>
      <c r="Q188" s="67"/>
      <c r="R188" s="67"/>
      <c r="S188" s="67"/>
    </row>
    <row r="189" spans="1:19" x14ac:dyDescent="0.25">
      <c r="A189" s="67"/>
      <c r="B189" s="67"/>
      <c r="C189" s="67"/>
      <c r="D189" s="67"/>
      <c r="E189" s="67"/>
      <c r="F189" s="67"/>
      <c r="G189" s="67"/>
      <c r="H189" s="67"/>
      <c r="I189" s="67"/>
      <c r="J189" s="67"/>
      <c r="K189" s="67"/>
      <c r="L189" s="67"/>
      <c r="M189" s="67"/>
      <c r="N189" s="67"/>
      <c r="O189" s="67"/>
      <c r="P189" s="67"/>
      <c r="Q189" s="67"/>
      <c r="R189" s="67"/>
      <c r="S189" s="67"/>
    </row>
    <row r="190" spans="1:19" x14ac:dyDescent="0.25">
      <c r="A190" s="67"/>
      <c r="B190" s="67"/>
      <c r="C190" s="67"/>
      <c r="D190" s="67"/>
      <c r="E190" s="67"/>
      <c r="F190" s="67"/>
      <c r="G190" s="67"/>
      <c r="H190" s="67"/>
      <c r="I190" s="67"/>
      <c r="J190" s="67"/>
      <c r="K190" s="67"/>
      <c r="L190" s="67"/>
      <c r="M190" s="67"/>
      <c r="N190" s="67"/>
      <c r="O190" s="67"/>
      <c r="P190" s="67"/>
      <c r="Q190" s="67"/>
      <c r="R190" s="67"/>
      <c r="S190" s="67"/>
    </row>
    <row r="191" spans="1:19" x14ac:dyDescent="0.25">
      <c r="A191" s="67"/>
      <c r="B191" s="67"/>
      <c r="C191" s="67"/>
      <c r="D191" s="67"/>
      <c r="E191" s="67"/>
      <c r="F191" s="67"/>
      <c r="G191" s="67"/>
      <c r="H191" s="67"/>
      <c r="I191" s="67"/>
      <c r="J191" s="67"/>
      <c r="K191" s="67"/>
      <c r="L191" s="67"/>
      <c r="M191" s="67"/>
      <c r="N191" s="67"/>
      <c r="O191" s="67"/>
      <c r="P191" s="67"/>
      <c r="Q191" s="67"/>
      <c r="R191" s="67"/>
      <c r="S191" s="67"/>
    </row>
    <row r="192" spans="1:19" x14ac:dyDescent="0.25">
      <c r="A192" s="67"/>
      <c r="B192" s="67"/>
      <c r="C192" s="67"/>
      <c r="D192" s="67"/>
      <c r="E192" s="67"/>
      <c r="F192" s="67"/>
      <c r="G192" s="67"/>
      <c r="H192" s="67"/>
      <c r="I192" s="67"/>
      <c r="J192" s="67"/>
      <c r="K192" s="67"/>
      <c r="L192" s="67"/>
      <c r="M192" s="67"/>
      <c r="N192" s="67"/>
      <c r="O192" s="67"/>
      <c r="P192" s="67"/>
      <c r="Q192" s="67"/>
      <c r="R192" s="67"/>
      <c r="S192" s="67"/>
    </row>
    <row r="193" spans="1:19" x14ac:dyDescent="0.25">
      <c r="A193" s="67"/>
      <c r="B193" s="67"/>
      <c r="C193" s="67"/>
      <c r="D193" s="67"/>
      <c r="E193" s="67"/>
      <c r="F193" s="67"/>
      <c r="G193" s="67"/>
      <c r="H193" s="67"/>
      <c r="I193" s="67"/>
      <c r="J193" s="67"/>
      <c r="K193" s="67"/>
      <c r="L193" s="67"/>
      <c r="M193" s="67"/>
      <c r="N193" s="67"/>
      <c r="O193" s="67"/>
      <c r="P193" s="67"/>
      <c r="Q193" s="67"/>
      <c r="R193" s="67"/>
      <c r="S193" s="67"/>
    </row>
    <row r="194" spans="1:19" x14ac:dyDescent="0.25">
      <c r="A194" s="67"/>
      <c r="B194" s="67"/>
      <c r="C194" s="67"/>
      <c r="D194" s="67"/>
      <c r="E194" s="67"/>
      <c r="F194" s="67"/>
      <c r="G194" s="67"/>
      <c r="H194" s="67"/>
      <c r="I194" s="67"/>
      <c r="J194" s="67"/>
      <c r="K194" s="67"/>
      <c r="L194" s="67"/>
      <c r="M194" s="67"/>
      <c r="N194" s="67"/>
      <c r="O194" s="67"/>
      <c r="P194" s="67"/>
      <c r="Q194" s="67"/>
      <c r="R194" s="67"/>
      <c r="S194" s="67"/>
    </row>
    <row r="195" spans="1:19" x14ac:dyDescent="0.25">
      <c r="A195" s="67"/>
      <c r="B195" s="67"/>
      <c r="C195" s="67"/>
      <c r="D195" s="67"/>
      <c r="E195" s="67"/>
      <c r="F195" s="67"/>
      <c r="G195" s="67"/>
      <c r="H195" s="67"/>
      <c r="I195" s="67"/>
      <c r="J195" s="67"/>
      <c r="K195" s="67"/>
      <c r="L195" s="67"/>
      <c r="M195" s="67"/>
      <c r="N195" s="67"/>
      <c r="O195" s="67"/>
      <c r="P195" s="67"/>
      <c r="Q195" s="67"/>
      <c r="R195" s="67"/>
      <c r="S195" s="67"/>
    </row>
    <row r="196" spans="1:19" x14ac:dyDescent="0.25">
      <c r="A196" s="67"/>
      <c r="B196" s="67"/>
      <c r="C196" s="67"/>
      <c r="D196" s="67"/>
      <c r="E196" s="67"/>
      <c r="F196" s="67"/>
      <c r="G196" s="67"/>
      <c r="H196" s="67"/>
      <c r="I196" s="67"/>
      <c r="J196" s="67"/>
      <c r="K196" s="67"/>
      <c r="L196" s="67"/>
      <c r="M196" s="67"/>
      <c r="N196" s="67"/>
      <c r="O196" s="67"/>
      <c r="P196" s="67"/>
      <c r="Q196" s="67"/>
      <c r="R196" s="67"/>
      <c r="S196" s="67"/>
    </row>
    <row r="197" spans="1:19" x14ac:dyDescent="0.25">
      <c r="A197" s="67"/>
      <c r="B197" s="67"/>
      <c r="C197" s="67"/>
      <c r="D197" s="67"/>
      <c r="E197" s="67"/>
      <c r="F197" s="67"/>
      <c r="G197" s="67"/>
      <c r="H197" s="67"/>
      <c r="I197" s="67"/>
      <c r="J197" s="67"/>
      <c r="K197" s="67"/>
      <c r="L197" s="67"/>
      <c r="M197" s="67"/>
      <c r="N197" s="67"/>
      <c r="O197" s="67"/>
      <c r="P197" s="67"/>
      <c r="Q197" s="67"/>
      <c r="R197" s="67"/>
      <c r="S197" s="67"/>
    </row>
    <row r="198" spans="1:19" x14ac:dyDescent="0.25">
      <c r="A198" s="67"/>
      <c r="B198" s="67"/>
      <c r="C198" s="67"/>
      <c r="D198" s="67"/>
      <c r="E198" s="67"/>
      <c r="F198" s="67"/>
      <c r="G198" s="67"/>
      <c r="H198" s="67"/>
      <c r="I198" s="67"/>
      <c r="J198" s="67"/>
      <c r="K198" s="67"/>
      <c r="L198" s="67"/>
      <c r="M198" s="67"/>
      <c r="N198" s="67"/>
      <c r="O198" s="67"/>
      <c r="P198" s="67"/>
      <c r="Q198" s="67"/>
      <c r="R198" s="67"/>
      <c r="S198" s="67"/>
    </row>
    <row r="199" spans="1:19" x14ac:dyDescent="0.25">
      <c r="A199" s="67"/>
      <c r="B199" s="67"/>
      <c r="C199" s="67"/>
      <c r="D199" s="67"/>
      <c r="E199" s="67"/>
      <c r="F199" s="67"/>
      <c r="G199" s="67"/>
      <c r="H199" s="67"/>
      <c r="I199" s="67"/>
      <c r="J199" s="67"/>
      <c r="K199" s="67"/>
      <c r="L199" s="67"/>
      <c r="M199" s="67"/>
      <c r="N199" s="67"/>
      <c r="O199" s="67"/>
      <c r="P199" s="67"/>
      <c r="Q199" s="67"/>
      <c r="R199" s="67"/>
      <c r="S199" s="67"/>
    </row>
    <row r="200" spans="1:19" x14ac:dyDescent="0.25">
      <c r="A200" s="67"/>
      <c r="B200" s="67"/>
      <c r="C200" s="67"/>
      <c r="D200" s="67"/>
      <c r="E200" s="67"/>
      <c r="F200" s="67"/>
      <c r="G200" s="67"/>
      <c r="H200" s="67"/>
      <c r="I200" s="67"/>
      <c r="J200" s="67"/>
      <c r="K200" s="67"/>
      <c r="L200" s="67"/>
      <c r="M200" s="67"/>
      <c r="N200" s="67"/>
      <c r="O200" s="67"/>
      <c r="P200" s="67"/>
      <c r="Q200" s="67"/>
      <c r="R200" s="67"/>
      <c r="S200" s="67"/>
    </row>
    <row r="201" spans="1:19" x14ac:dyDescent="0.25">
      <c r="A201" s="67"/>
      <c r="B201" s="67"/>
      <c r="C201" s="67"/>
      <c r="D201" s="67"/>
      <c r="E201" s="67"/>
      <c r="F201" s="67"/>
      <c r="G201" s="67"/>
      <c r="H201" s="67"/>
      <c r="I201" s="67"/>
      <c r="J201" s="67"/>
      <c r="K201" s="67"/>
      <c r="L201" s="67"/>
      <c r="M201" s="67"/>
      <c r="N201" s="67"/>
      <c r="O201" s="67"/>
      <c r="P201" s="67"/>
      <c r="Q201" s="67"/>
      <c r="R201" s="67"/>
      <c r="S201" s="67"/>
    </row>
    <row r="202" spans="1:19" x14ac:dyDescent="0.25">
      <c r="A202" s="67"/>
      <c r="B202" s="67"/>
      <c r="C202" s="67"/>
      <c r="D202" s="67"/>
      <c r="E202" s="67"/>
      <c r="F202" s="67"/>
      <c r="G202" s="67"/>
      <c r="H202" s="67"/>
      <c r="I202" s="67"/>
      <c r="J202" s="67"/>
      <c r="K202" s="67"/>
      <c r="L202" s="67"/>
      <c r="M202" s="67"/>
      <c r="N202" s="67"/>
      <c r="O202" s="67"/>
      <c r="P202" s="67"/>
      <c r="Q202" s="67"/>
      <c r="R202" s="67"/>
      <c r="S202" s="67"/>
    </row>
    <row r="203" spans="1:19" x14ac:dyDescent="0.25">
      <c r="A203" s="67"/>
      <c r="B203" s="67"/>
      <c r="C203" s="67"/>
      <c r="D203" s="67"/>
      <c r="E203" s="67"/>
      <c r="F203" s="67"/>
      <c r="G203" s="67"/>
      <c r="H203" s="67"/>
      <c r="I203" s="67"/>
      <c r="J203" s="67"/>
      <c r="K203" s="67"/>
      <c r="L203" s="67"/>
      <c r="M203" s="67"/>
      <c r="N203" s="67"/>
      <c r="O203" s="67"/>
      <c r="P203" s="67"/>
      <c r="Q203" s="67"/>
      <c r="R203" s="67"/>
      <c r="S203" s="67"/>
    </row>
    <row r="204" spans="1:19" x14ac:dyDescent="0.25">
      <c r="A204" s="67"/>
      <c r="B204" s="67"/>
      <c r="C204" s="67"/>
      <c r="D204" s="67"/>
      <c r="E204" s="67"/>
      <c r="F204" s="67"/>
      <c r="G204" s="67"/>
      <c r="H204" s="67"/>
      <c r="I204" s="67"/>
      <c r="J204" s="67"/>
      <c r="K204" s="67"/>
      <c r="L204" s="67"/>
      <c r="M204" s="67"/>
      <c r="N204" s="67"/>
      <c r="O204" s="67"/>
      <c r="P204" s="67"/>
      <c r="Q204" s="67"/>
      <c r="R204" s="67"/>
      <c r="S204" s="67"/>
    </row>
    <row r="205" spans="1:19" x14ac:dyDescent="0.25">
      <c r="A205" s="67"/>
      <c r="B205" s="67"/>
      <c r="C205" s="67"/>
      <c r="D205" s="67"/>
      <c r="E205" s="67"/>
      <c r="F205" s="67"/>
      <c r="G205" s="67"/>
      <c r="H205" s="67"/>
      <c r="I205" s="67"/>
      <c r="J205" s="67"/>
      <c r="K205" s="67"/>
      <c r="L205" s="67"/>
      <c r="M205" s="67"/>
      <c r="N205" s="67"/>
      <c r="O205" s="67"/>
      <c r="P205" s="67"/>
      <c r="Q205" s="67"/>
      <c r="R205" s="67"/>
      <c r="S205" s="67"/>
    </row>
    <row r="206" spans="1:19" x14ac:dyDescent="0.25">
      <c r="A206" s="67"/>
      <c r="B206" s="67"/>
      <c r="C206" s="67"/>
      <c r="D206" s="67"/>
      <c r="E206" s="67"/>
      <c r="F206" s="67"/>
      <c r="G206" s="67"/>
      <c r="H206" s="67"/>
      <c r="I206" s="67"/>
      <c r="J206" s="67"/>
      <c r="K206" s="67"/>
      <c r="L206" s="67"/>
      <c r="M206" s="67"/>
      <c r="N206" s="67"/>
      <c r="O206" s="67"/>
      <c r="P206" s="67"/>
      <c r="Q206" s="67"/>
      <c r="R206" s="67"/>
      <c r="S206" s="67"/>
    </row>
    <row r="207" spans="1:19" x14ac:dyDescent="0.25">
      <c r="A207" s="67"/>
      <c r="B207" s="67"/>
      <c r="C207" s="67"/>
      <c r="D207" s="67"/>
      <c r="E207" s="67"/>
      <c r="F207" s="67"/>
      <c r="G207" s="67"/>
      <c r="H207" s="67"/>
      <c r="I207" s="67"/>
      <c r="J207" s="67"/>
      <c r="K207" s="67"/>
      <c r="L207" s="67"/>
      <c r="M207" s="67"/>
      <c r="N207" s="67"/>
      <c r="O207" s="67"/>
      <c r="P207" s="67"/>
      <c r="Q207" s="67"/>
      <c r="R207" s="67"/>
      <c r="S207" s="67"/>
    </row>
    <row r="208" spans="1:19" x14ac:dyDescent="0.25">
      <c r="A208" s="67"/>
      <c r="B208" s="67"/>
      <c r="C208" s="67"/>
      <c r="D208" s="67"/>
      <c r="E208" s="67"/>
      <c r="F208" s="67"/>
      <c r="G208" s="67"/>
      <c r="H208" s="67"/>
      <c r="I208" s="67"/>
      <c r="J208" s="67"/>
      <c r="K208" s="67"/>
      <c r="L208" s="67"/>
      <c r="M208" s="67"/>
      <c r="N208" s="67"/>
      <c r="O208" s="67"/>
      <c r="P208" s="67"/>
      <c r="Q208" s="67"/>
      <c r="R208" s="67"/>
      <c r="S208" s="67"/>
    </row>
    <row r="209" spans="1:19" x14ac:dyDescent="0.25">
      <c r="A209" s="67"/>
      <c r="B209" s="67"/>
      <c r="C209" s="67"/>
      <c r="D209" s="67"/>
      <c r="E209" s="67"/>
      <c r="F209" s="67"/>
      <c r="G209" s="67"/>
      <c r="H209" s="67"/>
      <c r="I209" s="67"/>
      <c r="J209" s="67"/>
      <c r="K209" s="67"/>
      <c r="L209" s="67"/>
      <c r="M209" s="67"/>
      <c r="N209" s="67"/>
      <c r="O209" s="67"/>
      <c r="P209" s="67"/>
      <c r="Q209" s="67"/>
      <c r="R209" s="67"/>
      <c r="S209" s="67"/>
    </row>
    <row r="210" spans="1:19" x14ac:dyDescent="0.25">
      <c r="A210" s="67"/>
      <c r="B210" s="67"/>
      <c r="C210" s="67"/>
      <c r="D210" s="67"/>
      <c r="E210" s="67"/>
      <c r="F210" s="67"/>
      <c r="G210" s="67"/>
      <c r="H210" s="67"/>
      <c r="I210" s="67"/>
      <c r="J210" s="67"/>
      <c r="K210" s="67"/>
      <c r="L210" s="67"/>
      <c r="M210" s="67"/>
      <c r="N210" s="67"/>
      <c r="O210" s="67"/>
      <c r="P210" s="67"/>
      <c r="Q210" s="67"/>
      <c r="R210" s="67"/>
      <c r="S210" s="67"/>
    </row>
    <row r="211" spans="1:19" x14ac:dyDescent="0.25">
      <c r="A211" s="67"/>
      <c r="B211" s="67"/>
      <c r="C211" s="67"/>
      <c r="D211" s="67"/>
      <c r="E211" s="67"/>
      <c r="F211" s="67"/>
      <c r="G211" s="67"/>
      <c r="H211" s="67"/>
      <c r="I211" s="67"/>
      <c r="J211" s="67"/>
      <c r="K211" s="67"/>
      <c r="L211" s="67"/>
      <c r="M211" s="67"/>
      <c r="N211" s="67"/>
      <c r="O211" s="67"/>
      <c r="P211" s="67"/>
      <c r="Q211" s="67"/>
      <c r="R211" s="67"/>
      <c r="S211" s="67"/>
    </row>
    <row r="212" spans="1:19" x14ac:dyDescent="0.25">
      <c r="A212" s="67"/>
      <c r="B212" s="67"/>
      <c r="C212" s="67"/>
      <c r="D212" s="67"/>
      <c r="E212" s="67"/>
      <c r="F212" s="67"/>
      <c r="G212" s="67"/>
      <c r="H212" s="67"/>
      <c r="I212" s="67"/>
      <c r="J212" s="67"/>
      <c r="K212" s="67"/>
      <c r="L212" s="67"/>
      <c r="M212" s="67"/>
      <c r="N212" s="67"/>
      <c r="O212" s="67"/>
      <c r="P212" s="67"/>
      <c r="Q212" s="67"/>
      <c r="R212" s="67"/>
      <c r="S212" s="67"/>
    </row>
    <row r="213" spans="1:19" ht="18.75" x14ac:dyDescent="0.25">
      <c r="A213" s="67"/>
      <c r="B213" s="260" t="s">
        <v>82</v>
      </c>
      <c r="C213" s="260"/>
      <c r="D213" s="260"/>
      <c r="E213" s="260"/>
      <c r="F213" s="260"/>
      <c r="G213" s="260"/>
      <c r="H213" s="260"/>
      <c r="I213" s="260"/>
      <c r="J213" s="260"/>
      <c r="K213" s="260"/>
      <c r="L213" s="260"/>
      <c r="M213" s="260"/>
      <c r="N213" s="260"/>
      <c r="O213" s="67"/>
      <c r="P213" s="67"/>
      <c r="Q213" s="67"/>
      <c r="R213" s="67"/>
      <c r="S213" s="67"/>
    </row>
    <row r="214" spans="1:19" x14ac:dyDescent="0.25">
      <c r="A214" s="67"/>
      <c r="B214" s="67"/>
      <c r="C214" s="67"/>
      <c r="D214" s="67"/>
      <c r="E214" s="67"/>
      <c r="F214" s="67"/>
      <c r="G214" s="67"/>
      <c r="H214" s="67"/>
      <c r="I214" s="67"/>
      <c r="J214" s="67"/>
      <c r="K214" s="67"/>
      <c r="L214" s="67"/>
      <c r="M214" s="67"/>
      <c r="N214" s="67"/>
      <c r="O214" s="67"/>
      <c r="P214" s="67"/>
      <c r="Q214" s="67"/>
      <c r="R214" s="67"/>
      <c r="S214" s="67"/>
    </row>
    <row r="215" spans="1:19" x14ac:dyDescent="0.25">
      <c r="A215" s="67"/>
      <c r="B215" s="67"/>
      <c r="C215" s="67"/>
      <c r="D215" s="67"/>
      <c r="E215" s="67"/>
      <c r="F215" s="67"/>
      <c r="G215" s="67"/>
      <c r="H215" s="67"/>
      <c r="I215" s="67"/>
      <c r="J215" s="67"/>
      <c r="K215" s="67"/>
      <c r="L215" s="67"/>
      <c r="M215" s="67"/>
      <c r="N215" s="67"/>
      <c r="O215" s="67"/>
      <c r="P215" s="67"/>
      <c r="Q215" s="67"/>
      <c r="R215" s="67"/>
      <c r="S215" s="67"/>
    </row>
    <row r="216" spans="1:19" x14ac:dyDescent="0.25">
      <c r="A216" s="67"/>
      <c r="B216" s="67"/>
      <c r="C216" s="67"/>
      <c r="D216" s="67"/>
      <c r="E216" s="67"/>
      <c r="F216" s="67"/>
      <c r="G216" s="67"/>
      <c r="H216" s="67"/>
      <c r="I216" s="67"/>
      <c r="J216" s="67"/>
      <c r="K216" s="67"/>
      <c r="L216" s="67"/>
      <c r="M216" s="67"/>
      <c r="N216" s="67"/>
      <c r="O216" s="67"/>
      <c r="P216" s="67"/>
      <c r="Q216" s="67"/>
      <c r="R216" s="67"/>
      <c r="S216" s="67"/>
    </row>
    <row r="217" spans="1:19" x14ac:dyDescent="0.25">
      <c r="A217" s="67"/>
      <c r="B217" s="67"/>
      <c r="C217" s="67"/>
      <c r="D217" s="67"/>
      <c r="E217" s="67"/>
      <c r="F217" s="67"/>
      <c r="G217" s="67"/>
      <c r="H217" s="67"/>
      <c r="I217" s="67"/>
      <c r="J217" s="67"/>
      <c r="K217" s="67"/>
      <c r="L217" s="67"/>
      <c r="M217" s="67"/>
      <c r="N217" s="67"/>
      <c r="O217" s="67"/>
      <c r="P217" s="67"/>
      <c r="Q217" s="67"/>
      <c r="R217" s="67"/>
      <c r="S217" s="67"/>
    </row>
    <row r="218" spans="1:19" x14ac:dyDescent="0.25">
      <c r="A218" s="67"/>
      <c r="B218" s="67"/>
      <c r="C218" s="67"/>
      <c r="D218" s="67"/>
      <c r="E218" s="67"/>
      <c r="F218" s="67"/>
      <c r="G218" s="67"/>
      <c r="H218" s="67"/>
      <c r="I218" s="67"/>
      <c r="J218" s="67"/>
      <c r="K218" s="67"/>
      <c r="L218" s="67"/>
      <c r="M218" s="67"/>
      <c r="N218" s="67"/>
      <c r="O218" s="67"/>
      <c r="P218" s="67"/>
      <c r="Q218" s="67"/>
      <c r="R218" s="67"/>
      <c r="S218" s="67"/>
    </row>
    <row r="219" spans="1:19" x14ac:dyDescent="0.25">
      <c r="A219" s="67"/>
      <c r="B219" s="67"/>
      <c r="C219" s="67"/>
      <c r="D219" s="67"/>
      <c r="E219" s="67"/>
      <c r="F219" s="67"/>
      <c r="G219" s="67"/>
      <c r="H219" s="67"/>
      <c r="I219" s="67"/>
      <c r="J219" s="67"/>
      <c r="K219" s="67"/>
      <c r="L219" s="67"/>
      <c r="M219" s="67"/>
      <c r="N219" s="67"/>
      <c r="O219" s="67"/>
      <c r="P219" s="67"/>
      <c r="Q219" s="67"/>
      <c r="R219" s="67"/>
      <c r="S219" s="67"/>
    </row>
    <row r="220" spans="1:19" x14ac:dyDescent="0.25">
      <c r="A220" s="67"/>
      <c r="B220" s="67"/>
      <c r="C220" s="67"/>
      <c r="D220" s="67"/>
      <c r="E220" s="67"/>
      <c r="F220" s="67"/>
      <c r="G220" s="67"/>
      <c r="H220" s="67"/>
      <c r="I220" s="67"/>
      <c r="J220" s="67"/>
      <c r="K220" s="67"/>
      <c r="L220" s="67"/>
      <c r="M220" s="67"/>
      <c r="N220" s="67"/>
      <c r="O220" s="67"/>
      <c r="P220" s="67"/>
      <c r="Q220" s="67"/>
      <c r="R220" s="67"/>
      <c r="S220" s="67"/>
    </row>
    <row r="221" spans="1:19" x14ac:dyDescent="0.25">
      <c r="A221" s="67"/>
      <c r="B221" s="67"/>
      <c r="C221" s="67"/>
      <c r="D221" s="67"/>
      <c r="E221" s="67"/>
      <c r="F221" s="67"/>
      <c r="G221" s="67"/>
      <c r="H221" s="67"/>
      <c r="I221" s="67"/>
      <c r="J221" s="67"/>
      <c r="K221" s="67"/>
      <c r="L221" s="67"/>
      <c r="M221" s="67"/>
      <c r="N221" s="67"/>
      <c r="O221" s="67"/>
      <c r="P221" s="67"/>
      <c r="Q221" s="67"/>
      <c r="R221" s="67"/>
      <c r="S221" s="67"/>
    </row>
    <row r="222" spans="1:19" x14ac:dyDescent="0.25">
      <c r="A222" s="67"/>
      <c r="B222" s="67"/>
      <c r="C222" s="67"/>
      <c r="D222" s="67"/>
      <c r="E222" s="67"/>
      <c r="F222" s="67"/>
      <c r="G222" s="67"/>
      <c r="H222" s="67"/>
      <c r="I222" s="67"/>
      <c r="J222" s="67"/>
      <c r="K222" s="67"/>
      <c r="L222" s="67"/>
      <c r="M222" s="67"/>
      <c r="N222" s="67"/>
      <c r="O222" s="67"/>
      <c r="P222" s="67"/>
      <c r="Q222" s="67"/>
      <c r="R222" s="67"/>
      <c r="S222" s="67"/>
    </row>
    <row r="223" spans="1:19" x14ac:dyDescent="0.25">
      <c r="A223" s="67"/>
      <c r="B223" s="67"/>
      <c r="C223" s="67"/>
      <c r="D223" s="67"/>
      <c r="E223" s="67"/>
      <c r="F223" s="67"/>
      <c r="G223" s="67"/>
      <c r="H223" s="67"/>
      <c r="I223" s="67"/>
      <c r="J223" s="67"/>
      <c r="K223" s="67"/>
      <c r="L223" s="67"/>
      <c r="M223" s="67"/>
      <c r="N223" s="67"/>
      <c r="O223" s="67"/>
      <c r="P223" s="67"/>
      <c r="Q223" s="67"/>
      <c r="R223" s="67"/>
      <c r="S223" s="67"/>
    </row>
    <row r="224" spans="1:19" x14ac:dyDescent="0.25">
      <c r="A224" s="67"/>
      <c r="B224" s="67"/>
      <c r="C224" s="67"/>
      <c r="D224" s="67"/>
      <c r="E224" s="67"/>
      <c r="F224" s="67"/>
      <c r="G224" s="67"/>
      <c r="H224" s="67"/>
      <c r="I224" s="67"/>
      <c r="J224" s="67"/>
      <c r="K224" s="67"/>
      <c r="L224" s="67"/>
      <c r="M224" s="67"/>
      <c r="N224" s="67"/>
      <c r="O224" s="67"/>
      <c r="P224" s="67"/>
      <c r="Q224" s="67"/>
      <c r="R224" s="67"/>
      <c r="S224" s="67"/>
    </row>
    <row r="225" spans="1:19" x14ac:dyDescent="0.25">
      <c r="A225" s="67"/>
      <c r="B225" s="67"/>
      <c r="C225" s="67"/>
      <c r="D225" s="67"/>
      <c r="E225" s="67"/>
      <c r="F225" s="67"/>
      <c r="G225" s="67"/>
      <c r="H225" s="67"/>
      <c r="I225" s="67"/>
      <c r="J225" s="67"/>
      <c r="K225" s="67"/>
      <c r="L225" s="67"/>
      <c r="M225" s="67"/>
      <c r="N225" s="67"/>
      <c r="O225" s="67"/>
      <c r="P225" s="67"/>
      <c r="Q225" s="67"/>
      <c r="R225" s="67"/>
      <c r="S225" s="67"/>
    </row>
    <row r="226" spans="1:19" x14ac:dyDescent="0.25">
      <c r="A226" s="67"/>
      <c r="B226" s="67"/>
      <c r="C226" s="67"/>
      <c r="D226" s="67"/>
      <c r="E226" s="67"/>
      <c r="F226" s="67"/>
      <c r="G226" s="67"/>
      <c r="H226" s="67"/>
      <c r="I226" s="67"/>
      <c r="J226" s="67"/>
      <c r="K226" s="67"/>
      <c r="L226" s="67"/>
      <c r="M226" s="67"/>
      <c r="N226" s="67"/>
      <c r="O226" s="67"/>
      <c r="P226" s="67"/>
      <c r="Q226" s="67"/>
      <c r="R226" s="67"/>
      <c r="S226" s="67"/>
    </row>
    <row r="227" spans="1:19" x14ac:dyDescent="0.25">
      <c r="A227" s="67"/>
      <c r="B227" s="67"/>
      <c r="C227" s="67"/>
      <c r="D227" s="67"/>
      <c r="E227" s="67"/>
      <c r="F227" s="67"/>
      <c r="G227" s="67"/>
      <c r="H227" s="67"/>
      <c r="I227" s="67"/>
      <c r="J227" s="67"/>
      <c r="K227" s="67"/>
      <c r="L227" s="67"/>
      <c r="M227" s="67"/>
      <c r="N227" s="67"/>
      <c r="O227" s="67"/>
      <c r="P227" s="67"/>
      <c r="Q227" s="67"/>
      <c r="R227" s="67"/>
      <c r="S227" s="67"/>
    </row>
    <row r="228" spans="1:19" x14ac:dyDescent="0.25">
      <c r="A228" s="67"/>
      <c r="B228" s="67"/>
      <c r="C228" s="67"/>
      <c r="D228" s="67"/>
      <c r="E228" s="67"/>
      <c r="F228" s="67"/>
      <c r="G228" s="67"/>
      <c r="H228" s="67"/>
      <c r="I228" s="67"/>
      <c r="J228" s="67"/>
      <c r="K228" s="67"/>
      <c r="L228" s="67"/>
      <c r="M228" s="67"/>
      <c r="N228" s="67"/>
      <c r="O228" s="67"/>
      <c r="P228" s="67"/>
      <c r="Q228" s="67"/>
      <c r="R228" s="67"/>
      <c r="S228" s="67"/>
    </row>
    <row r="229" spans="1:19" x14ac:dyDescent="0.25">
      <c r="A229" s="67"/>
      <c r="B229" s="67"/>
      <c r="C229" s="67"/>
      <c r="D229" s="67"/>
      <c r="E229" s="67"/>
      <c r="F229" s="67"/>
      <c r="G229" s="67"/>
      <c r="H229" s="67"/>
      <c r="I229" s="67"/>
      <c r="J229" s="67"/>
      <c r="K229" s="67"/>
      <c r="L229" s="67"/>
      <c r="M229" s="67"/>
      <c r="N229" s="67"/>
      <c r="O229" s="67"/>
      <c r="P229" s="67"/>
      <c r="Q229" s="67"/>
      <c r="R229" s="67"/>
      <c r="S229" s="67"/>
    </row>
    <row r="230" spans="1:19" x14ac:dyDescent="0.25">
      <c r="A230" s="67"/>
      <c r="B230" s="67"/>
      <c r="C230" s="67"/>
      <c r="D230" s="67"/>
      <c r="E230" s="67"/>
      <c r="F230" s="67"/>
      <c r="G230" s="67"/>
      <c r="H230" s="67"/>
      <c r="I230" s="67"/>
      <c r="J230" s="67"/>
      <c r="K230" s="67"/>
      <c r="L230" s="67"/>
      <c r="M230" s="67"/>
      <c r="N230" s="67"/>
      <c r="O230" s="67"/>
      <c r="P230" s="67"/>
      <c r="Q230" s="67"/>
      <c r="R230" s="67"/>
      <c r="S230" s="67"/>
    </row>
    <row r="231" spans="1:19" x14ac:dyDescent="0.25">
      <c r="A231" s="67"/>
      <c r="B231" s="67"/>
      <c r="C231" s="67"/>
      <c r="D231" s="67"/>
      <c r="E231" s="67"/>
      <c r="F231" s="67"/>
      <c r="G231" s="67"/>
      <c r="H231" s="67"/>
      <c r="I231" s="67"/>
      <c r="J231" s="67"/>
      <c r="K231" s="67"/>
      <c r="L231" s="67"/>
      <c r="M231" s="67"/>
      <c r="N231" s="67"/>
      <c r="O231" s="67"/>
      <c r="P231" s="67"/>
      <c r="Q231" s="67"/>
      <c r="R231" s="67"/>
      <c r="S231" s="67"/>
    </row>
    <row r="232" spans="1:19" x14ac:dyDescent="0.25">
      <c r="A232" s="67"/>
      <c r="B232" s="67"/>
      <c r="C232" s="67"/>
      <c r="D232" s="67"/>
      <c r="E232" s="67"/>
      <c r="F232" s="67"/>
      <c r="G232" s="67"/>
      <c r="H232" s="67"/>
      <c r="I232" s="67"/>
      <c r="J232" s="67"/>
      <c r="K232" s="67"/>
      <c r="L232" s="67"/>
      <c r="M232" s="67"/>
      <c r="N232" s="67"/>
      <c r="O232" s="67"/>
      <c r="P232" s="67"/>
      <c r="Q232" s="67"/>
      <c r="R232" s="67"/>
      <c r="S232" s="67"/>
    </row>
    <row r="233" spans="1:19" x14ac:dyDescent="0.25">
      <c r="A233" s="67"/>
      <c r="B233" s="67"/>
      <c r="C233" s="67"/>
      <c r="D233" s="67"/>
      <c r="E233" s="67"/>
      <c r="F233" s="67"/>
      <c r="G233" s="67"/>
      <c r="H233" s="67"/>
      <c r="I233" s="67"/>
      <c r="J233" s="67"/>
      <c r="K233" s="67"/>
      <c r="L233" s="67"/>
      <c r="M233" s="67"/>
      <c r="N233" s="67"/>
      <c r="O233" s="67"/>
      <c r="P233" s="67"/>
      <c r="Q233" s="67"/>
      <c r="R233" s="67"/>
      <c r="S233" s="67"/>
    </row>
    <row r="234" spans="1:19" x14ac:dyDescent="0.25">
      <c r="A234" s="67"/>
      <c r="B234" s="67"/>
      <c r="C234" s="67"/>
      <c r="D234" s="67"/>
      <c r="E234" s="67"/>
      <c r="F234" s="67"/>
      <c r="G234" s="67"/>
      <c r="H234" s="67"/>
      <c r="I234" s="67"/>
      <c r="J234" s="67"/>
      <c r="K234" s="67"/>
      <c r="L234" s="67"/>
      <c r="M234" s="67"/>
      <c r="N234" s="67"/>
      <c r="O234" s="67"/>
      <c r="P234" s="67"/>
      <c r="Q234" s="67"/>
      <c r="R234" s="67"/>
      <c r="S234" s="67"/>
    </row>
    <row r="235" spans="1:19" x14ac:dyDescent="0.25">
      <c r="A235" s="67"/>
      <c r="B235" s="67"/>
      <c r="C235" s="67"/>
      <c r="D235" s="67"/>
      <c r="E235" s="67"/>
      <c r="F235" s="67"/>
      <c r="G235" s="67"/>
      <c r="H235" s="67"/>
      <c r="I235" s="67"/>
      <c r="J235" s="67"/>
      <c r="K235" s="67"/>
      <c r="L235" s="67"/>
      <c r="M235" s="67"/>
      <c r="N235" s="67"/>
      <c r="O235" s="67"/>
      <c r="P235" s="67"/>
      <c r="Q235" s="67"/>
      <c r="R235" s="67"/>
      <c r="S235" s="67"/>
    </row>
    <row r="236" spans="1:19" x14ac:dyDescent="0.25">
      <c r="A236" s="67"/>
      <c r="B236" s="67"/>
      <c r="C236" s="67"/>
      <c r="D236" s="67"/>
      <c r="E236" s="67"/>
      <c r="F236" s="67"/>
      <c r="G236" s="67"/>
      <c r="H236" s="67"/>
      <c r="I236" s="67"/>
      <c r="J236" s="67"/>
      <c r="K236" s="67"/>
      <c r="L236" s="67"/>
      <c r="M236" s="67"/>
      <c r="N236" s="67"/>
      <c r="O236" s="67"/>
      <c r="P236" s="67"/>
      <c r="Q236" s="67"/>
      <c r="R236" s="67"/>
      <c r="S236" s="67"/>
    </row>
    <row r="237" spans="1:19" x14ac:dyDescent="0.25">
      <c r="A237" s="67"/>
      <c r="B237" s="67"/>
      <c r="C237" s="67"/>
      <c r="D237" s="67"/>
      <c r="E237" s="67"/>
      <c r="F237" s="67"/>
      <c r="G237" s="67"/>
      <c r="H237" s="67"/>
      <c r="I237" s="67"/>
      <c r="J237" s="67"/>
      <c r="K237" s="67"/>
      <c r="L237" s="67"/>
      <c r="M237" s="67"/>
      <c r="N237" s="67"/>
      <c r="O237" s="67"/>
      <c r="P237" s="67"/>
      <c r="Q237" s="67"/>
      <c r="R237" s="67"/>
      <c r="S237" s="67"/>
    </row>
    <row r="238" spans="1:19" x14ac:dyDescent="0.25">
      <c r="A238" s="67"/>
      <c r="B238" s="67"/>
      <c r="C238" s="67"/>
      <c r="D238" s="67"/>
      <c r="E238" s="67"/>
      <c r="F238" s="67"/>
      <c r="G238" s="67"/>
      <c r="H238" s="67"/>
      <c r="I238" s="67"/>
      <c r="J238" s="67"/>
      <c r="K238" s="67"/>
      <c r="L238" s="67"/>
      <c r="M238" s="67"/>
      <c r="N238" s="67"/>
      <c r="O238" s="67"/>
      <c r="P238" s="67"/>
      <c r="Q238" s="67"/>
      <c r="R238" s="67"/>
      <c r="S238" s="67"/>
    </row>
    <row r="239" spans="1:19" x14ac:dyDescent="0.25">
      <c r="A239" s="67"/>
      <c r="B239" s="67"/>
      <c r="C239" s="67"/>
      <c r="D239" s="67"/>
      <c r="E239" s="67"/>
      <c r="F239" s="67"/>
      <c r="G239" s="67"/>
      <c r="H239" s="67"/>
      <c r="I239" s="67"/>
      <c r="J239" s="67"/>
      <c r="K239" s="67"/>
      <c r="L239" s="67"/>
      <c r="M239" s="67"/>
      <c r="N239" s="67"/>
      <c r="O239" s="67"/>
      <c r="P239" s="67"/>
      <c r="Q239" s="67"/>
      <c r="R239" s="67"/>
      <c r="S239" s="67"/>
    </row>
    <row r="240" spans="1:19" x14ac:dyDescent="0.25">
      <c r="A240" s="67"/>
      <c r="B240" s="67"/>
      <c r="C240" s="67"/>
      <c r="D240" s="67"/>
      <c r="E240" s="67"/>
      <c r="F240" s="67"/>
      <c r="G240" s="67"/>
      <c r="H240" s="67"/>
      <c r="I240" s="67"/>
      <c r="J240" s="67"/>
      <c r="K240" s="67"/>
      <c r="L240" s="67"/>
      <c r="M240" s="67"/>
      <c r="N240" s="67"/>
      <c r="O240" s="67"/>
      <c r="P240" s="67"/>
      <c r="Q240" s="67"/>
      <c r="R240" s="67"/>
      <c r="S240" s="67"/>
    </row>
    <row r="241" spans="1:19" x14ac:dyDescent="0.25">
      <c r="A241" s="67"/>
      <c r="B241" s="67"/>
      <c r="C241" s="67"/>
      <c r="D241" s="67"/>
      <c r="E241" s="67"/>
      <c r="F241" s="67"/>
      <c r="G241" s="67"/>
      <c r="H241" s="67"/>
      <c r="I241" s="67"/>
      <c r="J241" s="67"/>
      <c r="K241" s="67"/>
      <c r="L241" s="67"/>
      <c r="M241" s="67"/>
      <c r="N241" s="67"/>
      <c r="O241" s="67"/>
      <c r="P241" s="67"/>
      <c r="Q241" s="67"/>
      <c r="R241" s="67"/>
      <c r="S241" s="67"/>
    </row>
    <row r="242" spans="1:19" x14ac:dyDescent="0.25">
      <c r="A242" s="67"/>
      <c r="B242" s="67"/>
      <c r="C242" s="67"/>
      <c r="D242" s="67"/>
      <c r="E242" s="67"/>
      <c r="F242" s="67"/>
      <c r="G242" s="67"/>
      <c r="H242" s="67"/>
      <c r="I242" s="67"/>
      <c r="J242" s="67"/>
      <c r="K242" s="67"/>
      <c r="L242" s="67"/>
      <c r="M242" s="67"/>
      <c r="N242" s="67"/>
      <c r="O242" s="67"/>
      <c r="P242" s="67"/>
      <c r="Q242" s="67"/>
      <c r="R242" s="67"/>
      <c r="S242" s="67"/>
    </row>
    <row r="243" spans="1:19" x14ac:dyDescent="0.25">
      <c r="A243" s="67"/>
      <c r="B243" s="67"/>
      <c r="C243" s="67"/>
      <c r="D243" s="67"/>
      <c r="E243" s="67"/>
      <c r="F243" s="67"/>
      <c r="G243" s="67"/>
      <c r="H243" s="67"/>
      <c r="I243" s="67"/>
      <c r="J243" s="67"/>
      <c r="K243" s="67"/>
      <c r="L243" s="67"/>
      <c r="M243" s="67"/>
      <c r="N243" s="67"/>
      <c r="O243" s="67"/>
      <c r="P243" s="67"/>
      <c r="Q243" s="67"/>
      <c r="R243" s="67"/>
      <c r="S243" s="67"/>
    </row>
    <row r="244" spans="1:19" x14ac:dyDescent="0.25">
      <c r="A244" s="67"/>
      <c r="B244" s="67"/>
      <c r="C244" s="67"/>
      <c r="D244" s="67"/>
      <c r="E244" s="67"/>
      <c r="F244" s="67"/>
      <c r="G244" s="67"/>
      <c r="H244" s="67"/>
      <c r="I244" s="67"/>
      <c r="J244" s="67"/>
      <c r="K244" s="67"/>
      <c r="L244" s="67"/>
      <c r="M244" s="67"/>
      <c r="N244" s="67"/>
      <c r="O244" s="67"/>
      <c r="P244" s="67"/>
      <c r="Q244" s="67"/>
      <c r="R244" s="67"/>
      <c r="S244" s="67"/>
    </row>
    <row r="245" spans="1:19" x14ac:dyDescent="0.25">
      <c r="A245" s="67"/>
      <c r="B245" s="67"/>
      <c r="C245" s="67"/>
      <c r="D245" s="67"/>
      <c r="E245" s="67"/>
      <c r="F245" s="67"/>
      <c r="G245" s="67"/>
      <c r="H245" s="67"/>
      <c r="I245" s="67"/>
      <c r="J245" s="67"/>
      <c r="K245" s="67"/>
      <c r="L245" s="67"/>
      <c r="M245" s="67"/>
      <c r="N245" s="67"/>
      <c r="O245" s="67"/>
      <c r="P245" s="67"/>
      <c r="Q245" s="67"/>
      <c r="R245" s="67"/>
      <c r="S245" s="67"/>
    </row>
    <row r="246" spans="1:19" x14ac:dyDescent="0.25">
      <c r="A246" s="67"/>
      <c r="B246" s="67"/>
      <c r="C246" s="67"/>
      <c r="D246" s="67"/>
      <c r="E246" s="67"/>
      <c r="F246" s="67"/>
      <c r="G246" s="67"/>
      <c r="H246" s="67"/>
      <c r="I246" s="67"/>
      <c r="J246" s="67"/>
      <c r="K246" s="67"/>
      <c r="L246" s="67"/>
      <c r="M246" s="67"/>
      <c r="N246" s="67"/>
      <c r="O246" s="67"/>
      <c r="P246" s="67"/>
      <c r="Q246" s="67"/>
      <c r="R246" s="67"/>
      <c r="S246" s="67"/>
    </row>
    <row r="247" spans="1:19" x14ac:dyDescent="0.25">
      <c r="A247" s="67"/>
      <c r="B247" s="67"/>
      <c r="C247" s="67"/>
      <c r="D247" s="67"/>
      <c r="E247" s="67"/>
      <c r="F247" s="67"/>
      <c r="G247" s="67"/>
      <c r="H247" s="67"/>
      <c r="I247" s="67"/>
      <c r="J247" s="67"/>
      <c r="K247" s="67"/>
      <c r="L247" s="67"/>
      <c r="M247" s="67"/>
      <c r="N247" s="67"/>
      <c r="O247" s="67"/>
      <c r="P247" s="67"/>
      <c r="Q247" s="67"/>
      <c r="R247" s="67"/>
      <c r="S247" s="67"/>
    </row>
    <row r="248" spans="1:19" x14ac:dyDescent="0.25">
      <c r="A248" s="67"/>
      <c r="B248" s="67"/>
      <c r="C248" s="67"/>
      <c r="D248" s="67"/>
      <c r="E248" s="67"/>
      <c r="F248" s="67"/>
      <c r="G248" s="67"/>
      <c r="H248" s="67"/>
      <c r="I248" s="67"/>
      <c r="J248" s="67"/>
      <c r="K248" s="67"/>
      <c r="L248" s="67"/>
      <c r="M248" s="67"/>
      <c r="N248" s="67"/>
      <c r="O248" s="67"/>
      <c r="P248" s="67"/>
      <c r="Q248" s="67"/>
      <c r="R248" s="67"/>
      <c r="S248" s="67"/>
    </row>
    <row r="249" spans="1:19" x14ac:dyDescent="0.25">
      <c r="A249" s="67"/>
      <c r="B249" s="67"/>
      <c r="C249" s="67"/>
      <c r="D249" s="67"/>
      <c r="E249" s="67"/>
      <c r="F249" s="67"/>
      <c r="G249" s="67"/>
      <c r="H249" s="67"/>
      <c r="I249" s="67"/>
      <c r="J249" s="67"/>
      <c r="K249" s="67"/>
      <c r="L249" s="67"/>
      <c r="M249" s="67"/>
      <c r="N249" s="67"/>
      <c r="O249" s="67"/>
      <c r="P249" s="67"/>
      <c r="Q249" s="67"/>
      <c r="R249" s="67"/>
      <c r="S249" s="67"/>
    </row>
    <row r="250" spans="1:19" x14ac:dyDescent="0.25">
      <c r="A250" s="67"/>
      <c r="B250" s="67"/>
      <c r="C250" s="67"/>
      <c r="D250" s="67"/>
      <c r="E250" s="67"/>
      <c r="F250" s="67"/>
      <c r="G250" s="67"/>
      <c r="H250" s="67"/>
      <c r="I250" s="67"/>
      <c r="J250" s="67"/>
      <c r="K250" s="67"/>
      <c r="L250" s="67"/>
      <c r="M250" s="67"/>
      <c r="N250" s="67"/>
      <c r="O250" s="67"/>
      <c r="P250" s="67"/>
      <c r="Q250" s="67"/>
      <c r="R250" s="67"/>
      <c r="S250" s="67"/>
    </row>
    <row r="251" spans="1:19" x14ac:dyDescent="0.25">
      <c r="A251" s="67"/>
      <c r="B251" s="67"/>
      <c r="C251" s="67"/>
      <c r="D251" s="67"/>
      <c r="E251" s="67"/>
      <c r="F251" s="67"/>
      <c r="G251" s="67"/>
      <c r="H251" s="67"/>
      <c r="I251" s="67"/>
      <c r="J251" s="67"/>
      <c r="K251" s="67"/>
      <c r="L251" s="67"/>
      <c r="M251" s="67"/>
      <c r="N251" s="67"/>
      <c r="O251" s="67"/>
      <c r="P251" s="67"/>
      <c r="Q251" s="67"/>
      <c r="R251" s="67"/>
      <c r="S251" s="67"/>
    </row>
    <row r="252" spans="1:19" x14ac:dyDescent="0.25">
      <c r="A252" s="67"/>
      <c r="B252" s="67"/>
      <c r="C252" s="67"/>
      <c r="D252" s="67"/>
      <c r="E252" s="67"/>
      <c r="F252" s="67"/>
      <c r="G252" s="67"/>
      <c r="H252" s="67"/>
      <c r="I252" s="67"/>
      <c r="J252" s="67"/>
      <c r="K252" s="67"/>
      <c r="L252" s="67"/>
      <c r="M252" s="67"/>
      <c r="N252" s="67"/>
      <c r="O252" s="67"/>
      <c r="P252" s="67"/>
      <c r="Q252" s="67"/>
      <c r="R252" s="67"/>
      <c r="S252" s="67"/>
    </row>
    <row r="253" spans="1:19" x14ac:dyDescent="0.25">
      <c r="A253" s="67"/>
      <c r="B253" s="67"/>
      <c r="C253" s="67"/>
      <c r="D253" s="67"/>
      <c r="E253" s="67"/>
      <c r="F253" s="67"/>
      <c r="G253" s="67"/>
      <c r="H253" s="67"/>
      <c r="I253" s="67"/>
      <c r="J253" s="67"/>
      <c r="K253" s="67"/>
      <c r="L253" s="67"/>
      <c r="M253" s="67"/>
      <c r="N253" s="67"/>
      <c r="O253" s="67"/>
      <c r="P253" s="67"/>
      <c r="Q253" s="67"/>
      <c r="R253" s="67"/>
      <c r="S253" s="67"/>
    </row>
    <row r="254" spans="1:19" x14ac:dyDescent="0.25">
      <c r="A254" s="67"/>
      <c r="B254" s="67"/>
      <c r="C254" s="67"/>
      <c r="D254" s="67"/>
      <c r="E254" s="67"/>
      <c r="F254" s="67"/>
      <c r="G254" s="67"/>
      <c r="H254" s="67"/>
      <c r="I254" s="67"/>
      <c r="J254" s="67"/>
      <c r="K254" s="67"/>
      <c r="L254" s="67"/>
      <c r="M254" s="67"/>
      <c r="N254" s="67"/>
      <c r="O254" s="67"/>
      <c r="P254" s="67"/>
      <c r="Q254" s="67"/>
      <c r="R254" s="67"/>
      <c r="S254" s="67"/>
    </row>
    <row r="255" spans="1:19" x14ac:dyDescent="0.25">
      <c r="A255" s="67"/>
      <c r="B255" s="67"/>
      <c r="C255" s="67"/>
      <c r="D255" s="67"/>
      <c r="E255" s="67"/>
      <c r="F255" s="67"/>
      <c r="G255" s="67"/>
      <c r="H255" s="67"/>
      <c r="I255" s="67"/>
      <c r="J255" s="67"/>
      <c r="K255" s="67"/>
      <c r="L255" s="67"/>
      <c r="M255" s="67"/>
      <c r="N255" s="67"/>
      <c r="O255" s="67"/>
      <c r="P255" s="67"/>
      <c r="Q255" s="67"/>
      <c r="R255" s="67"/>
      <c r="S255" s="67"/>
    </row>
    <row r="256" spans="1:19" x14ac:dyDescent="0.25">
      <c r="A256" s="67"/>
      <c r="B256" s="67"/>
      <c r="C256" s="67"/>
      <c r="D256" s="67"/>
      <c r="E256" s="67"/>
      <c r="F256" s="67"/>
      <c r="G256" s="67"/>
      <c r="H256" s="67"/>
      <c r="I256" s="67"/>
      <c r="J256" s="67"/>
      <c r="K256" s="67"/>
      <c r="L256" s="67"/>
      <c r="M256" s="67"/>
      <c r="N256" s="67"/>
      <c r="O256" s="67"/>
      <c r="P256" s="67"/>
      <c r="Q256" s="67"/>
      <c r="R256" s="67"/>
      <c r="S256" s="67"/>
    </row>
    <row r="257" spans="1:19" x14ac:dyDescent="0.25">
      <c r="A257" s="67"/>
      <c r="B257" s="67"/>
      <c r="C257" s="67"/>
      <c r="D257" s="67"/>
      <c r="E257" s="67"/>
      <c r="F257" s="67"/>
      <c r="G257" s="67"/>
      <c r="H257" s="67"/>
      <c r="I257" s="67"/>
      <c r="J257" s="67"/>
      <c r="K257" s="67"/>
      <c r="L257" s="67"/>
      <c r="M257" s="67"/>
      <c r="N257" s="67"/>
      <c r="O257" s="67"/>
      <c r="P257" s="67"/>
      <c r="Q257" s="67"/>
      <c r="R257" s="67"/>
      <c r="S257" s="67"/>
    </row>
    <row r="258" spans="1:19" x14ac:dyDescent="0.25">
      <c r="A258" s="67"/>
      <c r="B258" s="67"/>
      <c r="C258" s="67"/>
      <c r="D258" s="67"/>
      <c r="E258" s="67"/>
      <c r="F258" s="67"/>
      <c r="G258" s="67"/>
      <c r="H258" s="67"/>
      <c r="I258" s="67"/>
      <c r="J258" s="67"/>
      <c r="K258" s="67"/>
      <c r="L258" s="67"/>
      <c r="M258" s="67"/>
      <c r="N258" s="67"/>
      <c r="O258" s="67"/>
      <c r="P258" s="67"/>
      <c r="Q258" s="67"/>
      <c r="R258" s="67"/>
      <c r="S258" s="67"/>
    </row>
    <row r="259" spans="1:19" x14ac:dyDescent="0.25">
      <c r="A259" s="67"/>
      <c r="B259" s="67"/>
      <c r="C259" s="67"/>
      <c r="D259" s="67"/>
      <c r="E259" s="67"/>
      <c r="F259" s="67"/>
      <c r="G259" s="67"/>
      <c r="H259" s="67"/>
      <c r="I259" s="67"/>
      <c r="J259" s="67"/>
      <c r="K259" s="67"/>
      <c r="L259" s="67"/>
      <c r="M259" s="67"/>
      <c r="N259" s="67"/>
      <c r="O259" s="67"/>
      <c r="P259" s="67"/>
      <c r="Q259" s="67"/>
      <c r="R259" s="67"/>
      <c r="S259" s="67"/>
    </row>
    <row r="260" spans="1:19" x14ac:dyDescent="0.25">
      <c r="A260" s="67"/>
      <c r="B260" s="67"/>
      <c r="C260" s="67"/>
      <c r="D260" s="67"/>
      <c r="E260" s="67"/>
      <c r="F260" s="67"/>
      <c r="G260" s="67"/>
      <c r="H260" s="67"/>
      <c r="I260" s="67"/>
      <c r="J260" s="67"/>
      <c r="K260" s="67"/>
      <c r="L260" s="67"/>
      <c r="M260" s="67"/>
      <c r="N260" s="67"/>
      <c r="O260" s="67"/>
      <c r="P260" s="67"/>
      <c r="Q260" s="67"/>
      <c r="R260" s="67"/>
      <c r="S260" s="67"/>
    </row>
    <row r="261" spans="1:19" x14ac:dyDescent="0.25">
      <c r="A261" s="67"/>
      <c r="B261" s="67"/>
      <c r="C261" s="67"/>
      <c r="D261" s="67"/>
      <c r="E261" s="67"/>
      <c r="F261" s="67"/>
      <c r="G261" s="67"/>
      <c r="H261" s="67"/>
      <c r="I261" s="67"/>
      <c r="J261" s="67"/>
      <c r="K261" s="67"/>
      <c r="L261" s="67"/>
      <c r="M261" s="67"/>
      <c r="N261" s="67"/>
      <c r="O261" s="67"/>
      <c r="P261" s="67"/>
      <c r="Q261" s="67"/>
      <c r="R261" s="67"/>
      <c r="S261" s="67"/>
    </row>
    <row r="262" spans="1:19" ht="18.75" x14ac:dyDescent="0.25">
      <c r="A262" s="67"/>
      <c r="B262" s="260" t="s">
        <v>83</v>
      </c>
      <c r="C262" s="260"/>
      <c r="D262" s="260"/>
      <c r="E262" s="260"/>
      <c r="F262" s="260"/>
      <c r="G262" s="260"/>
      <c r="H262" s="260"/>
      <c r="I262" s="260"/>
      <c r="J262" s="260"/>
      <c r="K262" s="260"/>
      <c r="L262" s="260"/>
      <c r="M262" s="260"/>
      <c r="N262" s="260"/>
      <c r="O262" s="67"/>
      <c r="P262" s="67"/>
      <c r="Q262" s="67"/>
      <c r="R262" s="67"/>
      <c r="S262" s="67"/>
    </row>
    <row r="263" spans="1:19" x14ac:dyDescent="0.25">
      <c r="A263" s="67"/>
      <c r="B263" s="67"/>
      <c r="C263" s="67"/>
      <c r="D263" s="67"/>
      <c r="E263" s="67"/>
      <c r="F263" s="67"/>
      <c r="G263" s="67"/>
      <c r="H263" s="67"/>
      <c r="I263" s="67"/>
      <c r="J263" s="67"/>
      <c r="K263" s="67"/>
      <c r="L263" s="67"/>
      <c r="M263" s="67"/>
      <c r="N263" s="67"/>
      <c r="O263" s="67"/>
      <c r="P263" s="67"/>
      <c r="Q263" s="67"/>
      <c r="R263" s="67"/>
      <c r="S263" s="67"/>
    </row>
    <row r="264" spans="1:19" x14ac:dyDescent="0.25">
      <c r="A264" s="67"/>
      <c r="B264" s="67"/>
      <c r="C264" s="67"/>
      <c r="D264" s="67"/>
      <c r="E264" s="67"/>
      <c r="F264" s="67"/>
      <c r="G264" s="67"/>
      <c r="H264" s="67"/>
      <c r="I264" s="67"/>
      <c r="J264" s="67"/>
      <c r="K264" s="67"/>
      <c r="L264" s="67"/>
      <c r="M264" s="67"/>
      <c r="N264" s="67"/>
      <c r="O264" s="67"/>
      <c r="P264" s="67"/>
      <c r="Q264" s="67"/>
      <c r="R264" s="67"/>
      <c r="S264" s="67"/>
    </row>
    <row r="265" spans="1:19" x14ac:dyDescent="0.25">
      <c r="A265" s="67"/>
      <c r="B265" s="67"/>
      <c r="C265" s="67"/>
      <c r="D265" s="67"/>
      <c r="E265" s="67"/>
      <c r="F265" s="67"/>
      <c r="G265" s="67"/>
      <c r="H265" s="67"/>
      <c r="I265" s="67"/>
      <c r="J265" s="67"/>
      <c r="K265" s="67"/>
      <c r="L265" s="67"/>
      <c r="M265" s="67"/>
      <c r="N265" s="67"/>
      <c r="O265" s="67"/>
      <c r="P265" s="67"/>
      <c r="Q265" s="67"/>
      <c r="R265" s="67"/>
      <c r="S265" s="67"/>
    </row>
    <row r="266" spans="1:19" x14ac:dyDescent="0.25">
      <c r="A266" s="67"/>
      <c r="B266" s="67"/>
      <c r="C266" s="67"/>
      <c r="D266" s="67"/>
      <c r="E266" s="67"/>
      <c r="F266" s="67"/>
      <c r="G266" s="67"/>
      <c r="H266" s="67"/>
      <c r="I266" s="67"/>
      <c r="J266" s="67"/>
      <c r="K266" s="67"/>
      <c r="L266" s="67"/>
      <c r="M266" s="67"/>
      <c r="N266" s="67"/>
      <c r="O266" s="67"/>
      <c r="P266" s="67"/>
      <c r="Q266" s="67"/>
      <c r="R266" s="67"/>
      <c r="S266" s="67"/>
    </row>
    <row r="267" spans="1:19" x14ac:dyDescent="0.25">
      <c r="A267" s="67"/>
      <c r="B267" s="67"/>
      <c r="C267" s="67"/>
      <c r="D267" s="67"/>
      <c r="E267" s="67"/>
      <c r="F267" s="67"/>
      <c r="G267" s="67"/>
      <c r="H267" s="67"/>
      <c r="I267" s="67"/>
      <c r="J267" s="67"/>
      <c r="K267" s="67"/>
      <c r="L267" s="67"/>
      <c r="M267" s="67"/>
      <c r="N267" s="67"/>
      <c r="O267" s="67"/>
      <c r="P267" s="67"/>
      <c r="Q267" s="67"/>
      <c r="R267" s="67"/>
      <c r="S267" s="67"/>
    </row>
    <row r="268" spans="1:19" x14ac:dyDescent="0.25">
      <c r="A268" s="67"/>
      <c r="B268" s="67"/>
      <c r="C268" s="67"/>
      <c r="D268" s="67"/>
      <c r="E268" s="67"/>
      <c r="F268" s="67"/>
      <c r="G268" s="67"/>
      <c r="H268" s="67"/>
      <c r="I268" s="67"/>
      <c r="J268" s="67"/>
      <c r="K268" s="67"/>
      <c r="L268" s="67"/>
      <c r="M268" s="67"/>
      <c r="N268" s="67"/>
      <c r="O268" s="67"/>
      <c r="P268" s="67"/>
      <c r="Q268" s="67"/>
      <c r="R268" s="67"/>
      <c r="S268" s="67"/>
    </row>
    <row r="269" spans="1:19" x14ac:dyDescent="0.25">
      <c r="A269" s="67"/>
      <c r="B269" s="67"/>
      <c r="C269" s="67"/>
      <c r="D269" s="67"/>
      <c r="E269" s="67"/>
      <c r="F269" s="67"/>
      <c r="G269" s="67"/>
      <c r="H269" s="67"/>
      <c r="I269" s="67"/>
      <c r="J269" s="67"/>
      <c r="K269" s="67"/>
      <c r="L269" s="67"/>
      <c r="M269" s="67"/>
      <c r="N269" s="67"/>
      <c r="O269" s="67"/>
      <c r="P269" s="67"/>
      <c r="Q269" s="67"/>
      <c r="R269" s="67"/>
      <c r="S269" s="67"/>
    </row>
    <row r="270" spans="1:19" x14ac:dyDescent="0.25">
      <c r="A270" s="67"/>
      <c r="B270" s="67"/>
      <c r="C270" s="67"/>
      <c r="D270" s="67"/>
      <c r="E270" s="67"/>
      <c r="F270" s="67"/>
      <c r="G270" s="67"/>
      <c r="H270" s="67"/>
      <c r="I270" s="67"/>
      <c r="J270" s="67"/>
      <c r="K270" s="67"/>
      <c r="L270" s="67"/>
      <c r="M270" s="67"/>
      <c r="N270" s="67"/>
      <c r="O270" s="67"/>
      <c r="P270" s="67"/>
      <c r="Q270" s="67"/>
      <c r="R270" s="67"/>
      <c r="S270" s="67"/>
    </row>
    <row r="271" spans="1:19" x14ac:dyDescent="0.25">
      <c r="A271" s="67"/>
      <c r="B271" s="67"/>
      <c r="C271" s="67"/>
      <c r="D271" s="67"/>
      <c r="E271" s="67"/>
      <c r="F271" s="67"/>
      <c r="G271" s="67"/>
      <c r="H271" s="67"/>
      <c r="I271" s="67"/>
      <c r="J271" s="67"/>
      <c r="K271" s="67"/>
      <c r="L271" s="67"/>
      <c r="M271" s="67"/>
      <c r="N271" s="67"/>
      <c r="O271" s="67"/>
      <c r="P271" s="67"/>
      <c r="Q271" s="67"/>
      <c r="R271" s="67"/>
      <c r="S271" s="67"/>
    </row>
    <row r="272" spans="1:19" x14ac:dyDescent="0.25">
      <c r="A272" s="67"/>
      <c r="B272" s="67"/>
      <c r="C272" s="67"/>
      <c r="D272" s="67"/>
      <c r="E272" s="67"/>
      <c r="F272" s="67"/>
      <c r="G272" s="67"/>
      <c r="H272" s="67"/>
      <c r="I272" s="67"/>
      <c r="J272" s="67"/>
      <c r="K272" s="67"/>
      <c r="L272" s="67"/>
      <c r="M272" s="67"/>
      <c r="N272" s="67"/>
      <c r="O272" s="67"/>
      <c r="P272" s="67"/>
      <c r="Q272" s="67"/>
      <c r="R272" s="67"/>
      <c r="S272" s="67"/>
    </row>
    <row r="273" spans="1:19" x14ac:dyDescent="0.25">
      <c r="A273" s="67"/>
      <c r="B273" s="67"/>
      <c r="C273" s="67"/>
      <c r="D273" s="67"/>
      <c r="E273" s="67"/>
      <c r="F273" s="67"/>
      <c r="G273" s="67"/>
      <c r="H273" s="67"/>
      <c r="I273" s="67"/>
      <c r="J273" s="67"/>
      <c r="K273" s="67"/>
      <c r="L273" s="67"/>
      <c r="M273" s="67"/>
      <c r="N273" s="67"/>
      <c r="O273" s="67"/>
      <c r="P273" s="67"/>
      <c r="Q273" s="67"/>
      <c r="R273" s="67"/>
      <c r="S273" s="67"/>
    </row>
    <row r="274" spans="1:19" x14ac:dyDescent="0.25">
      <c r="A274" s="67"/>
      <c r="B274" s="67"/>
      <c r="C274" s="67"/>
      <c r="D274" s="67"/>
      <c r="E274" s="67"/>
      <c r="F274" s="67"/>
      <c r="G274" s="67"/>
      <c r="H274" s="67"/>
      <c r="I274" s="67"/>
      <c r="J274" s="67"/>
      <c r="K274" s="67"/>
      <c r="L274" s="67"/>
      <c r="M274" s="67"/>
      <c r="N274" s="67"/>
      <c r="O274" s="67"/>
      <c r="P274" s="67"/>
      <c r="Q274" s="67"/>
      <c r="R274" s="67"/>
      <c r="S274" s="67"/>
    </row>
    <row r="275" spans="1:19" x14ac:dyDescent="0.25">
      <c r="A275" s="67"/>
      <c r="B275" s="67"/>
      <c r="C275" s="67"/>
      <c r="D275" s="67"/>
      <c r="E275" s="67"/>
      <c r="F275" s="67"/>
      <c r="G275" s="67"/>
      <c r="H275" s="67"/>
      <c r="I275" s="67"/>
      <c r="J275" s="67"/>
      <c r="K275" s="67"/>
      <c r="L275" s="67"/>
      <c r="M275" s="67"/>
      <c r="N275" s="67"/>
      <c r="O275" s="67"/>
      <c r="P275" s="67"/>
      <c r="Q275" s="67"/>
      <c r="R275" s="67"/>
      <c r="S275" s="67"/>
    </row>
    <row r="276" spans="1:19" x14ac:dyDescent="0.25">
      <c r="A276" s="67"/>
      <c r="B276" s="67"/>
      <c r="C276" s="67"/>
      <c r="D276" s="67"/>
      <c r="E276" s="67"/>
      <c r="F276" s="67"/>
      <c r="G276" s="67"/>
      <c r="H276" s="67"/>
      <c r="I276" s="67"/>
      <c r="J276" s="67"/>
      <c r="K276" s="67"/>
      <c r="L276" s="67"/>
      <c r="M276" s="67"/>
      <c r="N276" s="67"/>
      <c r="O276" s="67"/>
      <c r="P276" s="67"/>
      <c r="Q276" s="67"/>
      <c r="R276" s="67"/>
      <c r="S276" s="67"/>
    </row>
    <row r="277" spans="1:19" x14ac:dyDescent="0.25">
      <c r="A277" s="67"/>
      <c r="B277" s="67"/>
      <c r="C277" s="67"/>
      <c r="D277" s="67"/>
      <c r="E277" s="67"/>
      <c r="F277" s="67"/>
      <c r="G277" s="67"/>
      <c r="H277" s="67"/>
      <c r="I277" s="67"/>
      <c r="J277" s="67"/>
      <c r="K277" s="67"/>
      <c r="L277" s="67"/>
      <c r="M277" s="67"/>
      <c r="N277" s="67"/>
      <c r="O277" s="67"/>
      <c r="P277" s="67"/>
      <c r="Q277" s="67"/>
      <c r="R277" s="67"/>
      <c r="S277" s="67"/>
    </row>
    <row r="278" spans="1:19" x14ac:dyDescent="0.25">
      <c r="A278" s="67"/>
      <c r="B278" s="67"/>
      <c r="C278" s="67"/>
      <c r="D278" s="67"/>
      <c r="E278" s="67"/>
      <c r="F278" s="67"/>
      <c r="G278" s="67"/>
      <c r="H278" s="67"/>
      <c r="I278" s="67"/>
      <c r="J278" s="67"/>
      <c r="K278" s="67"/>
      <c r="L278" s="67"/>
      <c r="M278" s="67"/>
      <c r="N278" s="67"/>
      <c r="O278" s="67"/>
      <c r="P278" s="67"/>
      <c r="Q278" s="67"/>
      <c r="R278" s="67"/>
      <c r="S278" s="67"/>
    </row>
    <row r="279" spans="1:19" x14ac:dyDescent="0.25">
      <c r="A279" s="67"/>
      <c r="B279" s="67"/>
      <c r="C279" s="67"/>
      <c r="D279" s="67"/>
      <c r="E279" s="67"/>
      <c r="F279" s="67"/>
      <c r="G279" s="67"/>
      <c r="H279" s="67"/>
      <c r="I279" s="67"/>
      <c r="J279" s="67"/>
      <c r="K279" s="67"/>
      <c r="L279" s="67"/>
      <c r="M279" s="67"/>
      <c r="N279" s="67"/>
      <c r="O279" s="67"/>
      <c r="P279" s="67"/>
      <c r="Q279" s="67"/>
      <c r="R279" s="67"/>
      <c r="S279" s="67"/>
    </row>
    <row r="280" spans="1:19" x14ac:dyDescent="0.25">
      <c r="A280" s="67"/>
      <c r="B280" s="67"/>
      <c r="C280" s="67"/>
      <c r="D280" s="67"/>
      <c r="E280" s="67"/>
      <c r="F280" s="67"/>
      <c r="G280" s="67"/>
      <c r="H280" s="67"/>
      <c r="I280" s="67"/>
      <c r="J280" s="67"/>
      <c r="K280" s="67"/>
      <c r="L280" s="67"/>
      <c r="M280" s="67"/>
      <c r="N280" s="67"/>
      <c r="O280" s="67"/>
      <c r="P280" s="67"/>
      <c r="Q280" s="67"/>
      <c r="R280" s="67"/>
      <c r="S280" s="67"/>
    </row>
    <row r="281" spans="1:19" x14ac:dyDescent="0.25">
      <c r="A281" s="67"/>
      <c r="B281" s="67"/>
      <c r="C281" s="67"/>
      <c r="D281" s="67"/>
      <c r="E281" s="67"/>
      <c r="F281" s="67"/>
      <c r="G281" s="67"/>
      <c r="H281" s="67"/>
      <c r="I281" s="67"/>
      <c r="J281" s="67"/>
      <c r="K281" s="67"/>
      <c r="L281" s="67"/>
      <c r="M281" s="67"/>
      <c r="N281" s="67"/>
      <c r="O281" s="67"/>
      <c r="P281" s="67"/>
      <c r="Q281" s="67"/>
      <c r="R281" s="67"/>
      <c r="S281" s="67"/>
    </row>
    <row r="282" spans="1:19" x14ac:dyDescent="0.25">
      <c r="A282" s="67"/>
      <c r="B282" s="67"/>
      <c r="C282" s="67"/>
      <c r="D282" s="67"/>
      <c r="E282" s="67"/>
      <c r="F282" s="67"/>
      <c r="G282" s="67"/>
      <c r="H282" s="67"/>
      <c r="I282" s="67"/>
      <c r="J282" s="67"/>
      <c r="K282" s="67"/>
      <c r="L282" s="67"/>
      <c r="M282" s="67"/>
      <c r="N282" s="67"/>
      <c r="O282" s="67"/>
      <c r="P282" s="67"/>
      <c r="Q282" s="67"/>
      <c r="R282" s="67"/>
      <c r="S282" s="67"/>
    </row>
    <row r="283" spans="1:19" x14ac:dyDescent="0.25">
      <c r="A283" s="67"/>
      <c r="B283" s="67"/>
      <c r="C283" s="67"/>
      <c r="D283" s="67"/>
      <c r="E283" s="67"/>
      <c r="F283" s="67"/>
      <c r="G283" s="67"/>
      <c r="H283" s="67"/>
      <c r="I283" s="67"/>
      <c r="J283" s="67"/>
      <c r="K283" s="67"/>
      <c r="L283" s="67"/>
      <c r="M283" s="67"/>
      <c r="N283" s="67"/>
      <c r="O283" s="67"/>
      <c r="P283" s="67"/>
      <c r="Q283" s="67"/>
      <c r="R283" s="67"/>
      <c r="S283" s="67"/>
    </row>
    <row r="284" spans="1:19" x14ac:dyDescent="0.25">
      <c r="A284" s="67"/>
      <c r="B284" s="67"/>
      <c r="C284" s="67"/>
      <c r="D284" s="67"/>
      <c r="E284" s="67"/>
      <c r="F284" s="67"/>
      <c r="G284" s="67"/>
      <c r="H284" s="67"/>
      <c r="I284" s="67"/>
      <c r="J284" s="67"/>
      <c r="K284" s="67"/>
      <c r="L284" s="67"/>
      <c r="M284" s="67"/>
      <c r="N284" s="67"/>
      <c r="O284" s="67"/>
      <c r="P284" s="67"/>
      <c r="Q284" s="67"/>
      <c r="R284" s="67"/>
      <c r="S284" s="67"/>
    </row>
    <row r="285" spans="1:19" x14ac:dyDescent="0.25">
      <c r="A285" s="67"/>
      <c r="B285" s="67"/>
      <c r="C285" s="67"/>
      <c r="D285" s="67"/>
      <c r="E285" s="67"/>
      <c r="F285" s="67"/>
      <c r="G285" s="67"/>
      <c r="H285" s="67"/>
      <c r="I285" s="67"/>
      <c r="J285" s="67"/>
      <c r="K285" s="67"/>
      <c r="L285" s="67"/>
      <c r="M285" s="67"/>
      <c r="N285" s="67"/>
      <c r="O285" s="67"/>
      <c r="P285" s="67"/>
      <c r="Q285" s="67"/>
      <c r="R285" s="67"/>
      <c r="S285" s="67"/>
    </row>
    <row r="286" spans="1:19" x14ac:dyDescent="0.25">
      <c r="A286" s="67"/>
      <c r="B286" s="67"/>
      <c r="C286" s="67"/>
      <c r="D286" s="67"/>
      <c r="E286" s="67"/>
      <c r="F286" s="67"/>
      <c r="G286" s="67"/>
      <c r="H286" s="67"/>
      <c r="I286" s="67"/>
      <c r="J286" s="67"/>
      <c r="K286" s="67"/>
      <c r="L286" s="67"/>
      <c r="M286" s="67"/>
      <c r="N286" s="67"/>
      <c r="O286" s="67"/>
      <c r="P286" s="67"/>
      <c r="Q286" s="67"/>
      <c r="R286" s="67"/>
      <c r="S286" s="67"/>
    </row>
    <row r="287" spans="1:19" x14ac:dyDescent="0.25">
      <c r="A287" s="67"/>
      <c r="B287" s="67"/>
      <c r="C287" s="67"/>
      <c r="D287" s="67"/>
      <c r="E287" s="67"/>
      <c r="F287" s="67"/>
      <c r="G287" s="67"/>
      <c r="H287" s="67"/>
      <c r="I287" s="67"/>
      <c r="J287" s="67"/>
      <c r="K287" s="67"/>
      <c r="L287" s="67"/>
      <c r="M287" s="67"/>
      <c r="N287" s="67"/>
      <c r="O287" s="67"/>
      <c r="P287" s="67"/>
      <c r="Q287" s="67"/>
      <c r="R287" s="67"/>
      <c r="S287" s="67"/>
    </row>
    <row r="288" spans="1:19" x14ac:dyDescent="0.25">
      <c r="A288" s="67"/>
      <c r="B288" s="67"/>
      <c r="C288" s="67"/>
      <c r="D288" s="67"/>
      <c r="E288" s="67"/>
      <c r="F288" s="67"/>
      <c r="G288" s="67"/>
      <c r="H288" s="67"/>
      <c r="I288" s="67"/>
      <c r="J288" s="67"/>
      <c r="K288" s="67"/>
      <c r="L288" s="67"/>
      <c r="M288" s="67"/>
      <c r="N288" s="67"/>
      <c r="O288" s="67"/>
      <c r="P288" s="67"/>
      <c r="Q288" s="67"/>
      <c r="R288" s="67"/>
      <c r="S288" s="67"/>
    </row>
    <row r="289" spans="1:19" x14ac:dyDescent="0.25">
      <c r="A289" s="67"/>
      <c r="B289" s="67"/>
      <c r="C289" s="67"/>
      <c r="D289" s="67"/>
      <c r="E289" s="67"/>
      <c r="F289" s="67"/>
      <c r="G289" s="67"/>
      <c r="H289" s="67"/>
      <c r="I289" s="67"/>
      <c r="J289" s="67"/>
      <c r="K289" s="67"/>
      <c r="L289" s="67"/>
      <c r="M289" s="67"/>
      <c r="N289" s="67"/>
      <c r="O289" s="67"/>
      <c r="P289" s="67"/>
      <c r="Q289" s="67"/>
      <c r="R289" s="67"/>
      <c r="S289" s="67"/>
    </row>
    <row r="290" spans="1:19" x14ac:dyDescent="0.25">
      <c r="A290" s="67"/>
      <c r="B290" s="67"/>
      <c r="C290" s="67"/>
      <c r="D290" s="67"/>
      <c r="E290" s="67"/>
      <c r="F290" s="67"/>
      <c r="G290" s="67"/>
      <c r="H290" s="67"/>
      <c r="I290" s="67"/>
      <c r="J290" s="67"/>
      <c r="K290" s="67"/>
      <c r="L290" s="67"/>
      <c r="M290" s="67"/>
      <c r="N290" s="67"/>
      <c r="O290" s="67"/>
      <c r="P290" s="67"/>
      <c r="Q290" s="67"/>
      <c r="R290" s="67"/>
      <c r="S290" s="67"/>
    </row>
    <row r="291" spans="1:19" x14ac:dyDescent="0.25">
      <c r="A291" s="67"/>
      <c r="B291" s="67"/>
      <c r="C291" s="67"/>
      <c r="D291" s="67"/>
      <c r="E291" s="67"/>
      <c r="F291" s="67"/>
      <c r="G291" s="67"/>
      <c r="H291" s="67"/>
      <c r="I291" s="67"/>
      <c r="J291" s="67"/>
      <c r="K291" s="67"/>
      <c r="L291" s="67"/>
      <c r="M291" s="67"/>
      <c r="N291" s="67"/>
      <c r="O291" s="67"/>
      <c r="P291" s="67"/>
      <c r="Q291" s="67"/>
      <c r="R291" s="67"/>
      <c r="S291" s="67"/>
    </row>
    <row r="292" spans="1:19" x14ac:dyDescent="0.25">
      <c r="A292" s="67"/>
      <c r="B292" s="67"/>
      <c r="C292" s="67"/>
      <c r="D292" s="67"/>
      <c r="E292" s="67"/>
      <c r="F292" s="67"/>
      <c r="G292" s="67"/>
      <c r="H292" s="67"/>
      <c r="I292" s="67"/>
      <c r="J292" s="67"/>
      <c r="K292" s="67"/>
      <c r="L292" s="67"/>
      <c r="M292" s="67"/>
      <c r="N292" s="67"/>
      <c r="O292" s="67"/>
      <c r="P292" s="67"/>
      <c r="Q292" s="67"/>
      <c r="R292" s="67"/>
      <c r="S292" s="67"/>
    </row>
    <row r="293" spans="1:19" x14ac:dyDescent="0.25">
      <c r="A293" s="67"/>
      <c r="B293" s="67"/>
      <c r="C293" s="67"/>
      <c r="D293" s="67"/>
      <c r="E293" s="67"/>
      <c r="F293" s="67"/>
      <c r="G293" s="67"/>
      <c r="H293" s="67"/>
      <c r="I293" s="67"/>
      <c r="J293" s="67"/>
      <c r="K293" s="67"/>
      <c r="L293" s="67"/>
      <c r="M293" s="67"/>
      <c r="N293" s="67"/>
      <c r="O293" s="67"/>
      <c r="P293" s="67"/>
      <c r="Q293" s="67"/>
      <c r="R293" s="67"/>
      <c r="S293" s="67"/>
    </row>
    <row r="294" spans="1:19" x14ac:dyDescent="0.25">
      <c r="A294" s="67"/>
      <c r="B294" s="67"/>
      <c r="C294" s="67"/>
      <c r="D294" s="67"/>
      <c r="E294" s="67"/>
      <c r="F294" s="67"/>
      <c r="G294" s="67"/>
      <c r="H294" s="67"/>
      <c r="I294" s="67"/>
      <c r="J294" s="67"/>
      <c r="K294" s="67"/>
      <c r="L294" s="67"/>
      <c r="M294" s="67"/>
      <c r="N294" s="67"/>
      <c r="O294" s="67"/>
      <c r="P294" s="67"/>
      <c r="Q294" s="67"/>
      <c r="R294" s="67"/>
      <c r="S294" s="67"/>
    </row>
    <row r="295" spans="1:19" x14ac:dyDescent="0.25">
      <c r="A295" s="67"/>
      <c r="B295" s="67"/>
      <c r="C295" s="67"/>
      <c r="D295" s="67"/>
      <c r="E295" s="67"/>
      <c r="F295" s="67"/>
      <c r="G295" s="67"/>
      <c r="H295" s="67"/>
      <c r="I295" s="67"/>
      <c r="J295" s="67"/>
      <c r="K295" s="67"/>
      <c r="L295" s="67"/>
      <c r="M295" s="67"/>
      <c r="N295" s="67"/>
      <c r="O295" s="67"/>
      <c r="P295" s="67"/>
      <c r="Q295" s="67"/>
      <c r="R295" s="67"/>
      <c r="S295" s="67"/>
    </row>
    <row r="296" spans="1:19" x14ac:dyDescent="0.25">
      <c r="A296" s="67"/>
      <c r="B296" s="67"/>
      <c r="C296" s="67"/>
      <c r="D296" s="67"/>
      <c r="E296" s="67"/>
      <c r="F296" s="67"/>
      <c r="G296" s="67"/>
      <c r="H296" s="67"/>
      <c r="I296" s="67"/>
      <c r="J296" s="67"/>
      <c r="K296" s="67"/>
      <c r="L296" s="67"/>
      <c r="M296" s="67"/>
      <c r="N296" s="67"/>
      <c r="O296" s="67"/>
      <c r="P296" s="67"/>
      <c r="Q296" s="67"/>
      <c r="R296" s="67"/>
      <c r="S296" s="67"/>
    </row>
    <row r="297" spans="1:19" x14ac:dyDescent="0.25">
      <c r="A297" s="67"/>
      <c r="B297" s="67"/>
      <c r="C297" s="67"/>
      <c r="D297" s="67"/>
      <c r="E297" s="67"/>
      <c r="F297" s="67"/>
      <c r="G297" s="67"/>
      <c r="H297" s="67"/>
      <c r="I297" s="67"/>
      <c r="J297" s="67"/>
      <c r="K297" s="67"/>
      <c r="L297" s="67"/>
      <c r="M297" s="67"/>
      <c r="N297" s="67"/>
      <c r="O297" s="67"/>
      <c r="P297" s="67"/>
      <c r="Q297" s="67"/>
      <c r="R297" s="67"/>
      <c r="S297" s="67"/>
    </row>
    <row r="298" spans="1:19" x14ac:dyDescent="0.25">
      <c r="A298" s="67"/>
      <c r="B298" s="67"/>
      <c r="C298" s="67"/>
      <c r="D298" s="67"/>
      <c r="E298" s="67"/>
      <c r="F298" s="67"/>
      <c r="G298" s="67"/>
      <c r="H298" s="67"/>
      <c r="I298" s="67"/>
      <c r="J298" s="67"/>
      <c r="K298" s="67"/>
      <c r="L298" s="67"/>
      <c r="M298" s="67"/>
      <c r="N298" s="67"/>
      <c r="O298" s="67"/>
      <c r="P298" s="67"/>
      <c r="Q298" s="67"/>
      <c r="R298" s="67"/>
      <c r="S298" s="67"/>
    </row>
    <row r="299" spans="1:19" x14ac:dyDescent="0.25">
      <c r="A299" s="67"/>
      <c r="B299" s="67"/>
      <c r="C299" s="67"/>
      <c r="D299" s="67"/>
      <c r="E299" s="67"/>
      <c r="F299" s="67"/>
      <c r="G299" s="67"/>
      <c r="H299" s="67"/>
      <c r="I299" s="67"/>
      <c r="J299" s="67"/>
      <c r="K299" s="67"/>
      <c r="L299" s="67"/>
      <c r="M299" s="67"/>
      <c r="N299" s="67"/>
      <c r="O299" s="67"/>
      <c r="P299" s="67"/>
      <c r="Q299" s="67"/>
      <c r="R299" s="67"/>
      <c r="S299" s="67"/>
    </row>
    <row r="300" spans="1:19" x14ac:dyDescent="0.25">
      <c r="A300" s="67"/>
      <c r="B300" s="67"/>
      <c r="C300" s="67"/>
      <c r="D300" s="67"/>
      <c r="E300" s="67"/>
      <c r="F300" s="67"/>
      <c r="G300" s="67"/>
      <c r="H300" s="67"/>
      <c r="I300" s="67"/>
      <c r="J300" s="67"/>
      <c r="K300" s="67"/>
      <c r="L300" s="67"/>
      <c r="M300" s="67"/>
      <c r="N300" s="67"/>
      <c r="O300" s="67"/>
      <c r="P300" s="67"/>
      <c r="Q300" s="67"/>
      <c r="R300" s="67"/>
      <c r="S300" s="67"/>
    </row>
    <row r="301" spans="1:19" x14ac:dyDescent="0.25">
      <c r="A301" s="67"/>
      <c r="B301" s="67"/>
      <c r="C301" s="67"/>
      <c r="D301" s="67"/>
      <c r="E301" s="67"/>
      <c r="F301" s="67"/>
      <c r="G301" s="67"/>
      <c r="H301" s="67"/>
      <c r="I301" s="67"/>
      <c r="J301" s="67"/>
      <c r="K301" s="67"/>
      <c r="L301" s="67"/>
      <c r="M301" s="67"/>
      <c r="N301" s="67"/>
      <c r="O301" s="67"/>
      <c r="P301" s="67"/>
      <c r="Q301" s="67"/>
      <c r="R301" s="67"/>
      <c r="S301" s="67"/>
    </row>
    <row r="302" spans="1:19" x14ac:dyDescent="0.25">
      <c r="A302" s="67"/>
      <c r="B302" s="67"/>
      <c r="C302" s="67"/>
      <c r="D302" s="67"/>
      <c r="E302" s="67"/>
      <c r="F302" s="67"/>
      <c r="G302" s="67"/>
      <c r="H302" s="67"/>
      <c r="I302" s="67"/>
      <c r="J302" s="67"/>
      <c r="K302" s="67"/>
      <c r="L302" s="67"/>
      <c r="M302" s="67"/>
      <c r="N302" s="67"/>
      <c r="O302" s="67"/>
      <c r="P302" s="67"/>
      <c r="Q302" s="67"/>
      <c r="R302" s="67"/>
      <c r="S302" s="67"/>
    </row>
    <row r="303" spans="1:19" x14ac:dyDescent="0.25">
      <c r="A303" s="67"/>
      <c r="B303" s="67"/>
      <c r="C303" s="67"/>
      <c r="D303" s="67"/>
      <c r="E303" s="67"/>
      <c r="F303" s="67"/>
      <c r="G303" s="67"/>
      <c r="H303" s="67"/>
      <c r="I303" s="67"/>
      <c r="J303" s="67"/>
      <c r="K303" s="67"/>
      <c r="L303" s="67"/>
      <c r="M303" s="67"/>
      <c r="N303" s="67"/>
      <c r="O303" s="67"/>
      <c r="P303" s="67"/>
      <c r="Q303" s="67"/>
      <c r="R303" s="67"/>
      <c r="S303" s="67"/>
    </row>
    <row r="304" spans="1:19" x14ac:dyDescent="0.25">
      <c r="A304" s="67"/>
      <c r="B304" s="67"/>
      <c r="C304" s="67"/>
      <c r="D304" s="67"/>
      <c r="E304" s="67"/>
      <c r="F304" s="67"/>
      <c r="G304" s="67"/>
      <c r="H304" s="67"/>
      <c r="I304" s="67"/>
      <c r="J304" s="67"/>
      <c r="K304" s="67"/>
      <c r="L304" s="67"/>
      <c r="M304" s="67"/>
      <c r="N304" s="67"/>
      <c r="O304" s="67"/>
      <c r="P304" s="67"/>
      <c r="Q304" s="67"/>
      <c r="R304" s="67"/>
      <c r="S304" s="67"/>
    </row>
    <row r="305" spans="1:19" x14ac:dyDescent="0.25">
      <c r="A305" s="67"/>
      <c r="B305" s="67"/>
      <c r="C305" s="67"/>
      <c r="D305" s="67"/>
      <c r="E305" s="67"/>
      <c r="F305" s="67"/>
      <c r="G305" s="67"/>
      <c r="H305" s="67"/>
      <c r="I305" s="67"/>
      <c r="J305" s="67"/>
      <c r="K305" s="67"/>
      <c r="L305" s="67"/>
      <c r="M305" s="67"/>
      <c r="N305" s="67"/>
      <c r="O305" s="67"/>
      <c r="P305" s="67"/>
      <c r="Q305" s="67"/>
      <c r="R305" s="67"/>
      <c r="S305" s="67"/>
    </row>
    <row r="306" spans="1:19" x14ac:dyDescent="0.25">
      <c r="A306" s="67"/>
      <c r="B306" s="67"/>
      <c r="C306" s="67"/>
      <c r="D306" s="67"/>
      <c r="E306" s="67"/>
      <c r="F306" s="67"/>
      <c r="G306" s="67"/>
      <c r="H306" s="67"/>
      <c r="I306" s="67"/>
      <c r="J306" s="67"/>
      <c r="K306" s="67"/>
      <c r="L306" s="67"/>
      <c r="M306" s="67"/>
      <c r="N306" s="67"/>
      <c r="O306" s="67"/>
      <c r="P306" s="67"/>
      <c r="Q306" s="67"/>
      <c r="R306" s="67"/>
      <c r="S306" s="67"/>
    </row>
    <row r="307" spans="1:19" x14ac:dyDescent="0.25">
      <c r="A307" s="67"/>
      <c r="B307" s="67"/>
      <c r="C307" s="67"/>
      <c r="D307" s="67"/>
      <c r="E307" s="67"/>
      <c r="F307" s="67"/>
      <c r="G307" s="67"/>
      <c r="H307" s="67"/>
      <c r="I307" s="67"/>
      <c r="J307" s="67"/>
      <c r="K307" s="67"/>
      <c r="L307" s="67"/>
      <c r="M307" s="67"/>
      <c r="N307" s="67"/>
      <c r="O307" s="67"/>
      <c r="P307" s="67"/>
      <c r="Q307" s="67"/>
      <c r="R307" s="67"/>
      <c r="S307" s="67"/>
    </row>
    <row r="308" spans="1:19" x14ac:dyDescent="0.25">
      <c r="A308" s="67"/>
      <c r="B308" s="67"/>
      <c r="C308" s="67"/>
      <c r="D308" s="67"/>
      <c r="E308" s="67"/>
      <c r="F308" s="67"/>
      <c r="G308" s="67"/>
      <c r="H308" s="67"/>
      <c r="I308" s="67"/>
      <c r="J308" s="67"/>
      <c r="K308" s="67"/>
      <c r="L308" s="67"/>
      <c r="M308" s="67"/>
      <c r="N308" s="67"/>
      <c r="O308" s="67"/>
      <c r="P308" s="67"/>
      <c r="Q308" s="67"/>
      <c r="R308" s="67"/>
      <c r="S308" s="67"/>
    </row>
    <row r="309" spans="1:19" x14ac:dyDescent="0.25">
      <c r="A309" s="67"/>
      <c r="B309" s="67"/>
      <c r="C309" s="67"/>
      <c r="D309" s="67"/>
      <c r="E309" s="67"/>
      <c r="F309" s="67"/>
      <c r="G309" s="67"/>
      <c r="H309" s="67"/>
      <c r="I309" s="67"/>
      <c r="J309" s="67"/>
      <c r="K309" s="67"/>
      <c r="L309" s="67"/>
      <c r="M309" s="67"/>
      <c r="N309" s="67"/>
      <c r="O309" s="67"/>
      <c r="P309" s="67"/>
      <c r="Q309" s="67"/>
      <c r="R309" s="67"/>
      <c r="S309" s="67"/>
    </row>
    <row r="310" spans="1:19" x14ac:dyDescent="0.25">
      <c r="A310" s="67"/>
      <c r="B310" s="67"/>
      <c r="C310" s="67"/>
      <c r="D310" s="67"/>
      <c r="E310" s="67"/>
      <c r="F310" s="67"/>
      <c r="G310" s="67"/>
      <c r="H310" s="67"/>
      <c r="I310" s="67"/>
      <c r="J310" s="67"/>
      <c r="K310" s="67"/>
      <c r="L310" s="67"/>
      <c r="M310" s="67"/>
      <c r="N310" s="67"/>
      <c r="O310" s="67"/>
      <c r="P310" s="67"/>
      <c r="Q310" s="67"/>
      <c r="R310" s="67"/>
      <c r="S310" s="67"/>
    </row>
    <row r="311" spans="1:19" x14ac:dyDescent="0.25">
      <c r="A311" s="67"/>
      <c r="B311" s="67"/>
      <c r="C311" s="67"/>
      <c r="D311" s="67"/>
      <c r="E311" s="67"/>
      <c r="F311" s="67"/>
      <c r="G311" s="67"/>
      <c r="H311" s="67"/>
      <c r="I311" s="67"/>
      <c r="J311" s="67"/>
      <c r="K311" s="67"/>
      <c r="L311" s="67"/>
      <c r="M311" s="67"/>
      <c r="N311" s="67"/>
      <c r="O311" s="67"/>
      <c r="P311" s="67"/>
      <c r="Q311" s="67"/>
      <c r="R311" s="67"/>
      <c r="S311" s="67"/>
    </row>
    <row r="312" spans="1:19" x14ac:dyDescent="0.25">
      <c r="A312" s="67"/>
      <c r="B312" s="67"/>
      <c r="C312" s="67"/>
      <c r="D312" s="67"/>
      <c r="E312" s="67"/>
      <c r="F312" s="67"/>
      <c r="G312" s="67"/>
      <c r="H312" s="67"/>
      <c r="I312" s="67"/>
      <c r="J312" s="67"/>
      <c r="K312" s="67"/>
      <c r="L312" s="67"/>
      <c r="M312" s="67"/>
      <c r="N312" s="67"/>
      <c r="O312" s="67"/>
      <c r="P312" s="67"/>
      <c r="Q312" s="67"/>
      <c r="R312" s="67"/>
      <c r="S312" s="67"/>
    </row>
    <row r="313" spans="1:19" x14ac:dyDescent="0.25">
      <c r="A313" s="67"/>
      <c r="B313" s="67"/>
      <c r="C313" s="67"/>
      <c r="D313" s="67"/>
      <c r="E313" s="67"/>
      <c r="F313" s="67"/>
      <c r="G313" s="67"/>
      <c r="H313" s="67"/>
      <c r="I313" s="67"/>
      <c r="J313" s="67"/>
      <c r="K313" s="67"/>
      <c r="L313" s="67"/>
      <c r="M313" s="67"/>
      <c r="N313" s="67"/>
      <c r="O313" s="67"/>
      <c r="P313" s="67"/>
      <c r="Q313" s="67"/>
      <c r="R313" s="67"/>
      <c r="S313" s="67"/>
    </row>
    <row r="314" spans="1:19" x14ac:dyDescent="0.25">
      <c r="A314" s="67"/>
      <c r="B314" s="67"/>
      <c r="C314" s="67"/>
      <c r="D314" s="67"/>
      <c r="E314" s="67"/>
      <c r="F314" s="67"/>
      <c r="G314" s="67"/>
      <c r="H314" s="67"/>
      <c r="I314" s="67"/>
      <c r="J314" s="67"/>
      <c r="K314" s="67"/>
      <c r="L314" s="67"/>
      <c r="M314" s="67"/>
      <c r="N314" s="67"/>
      <c r="O314" s="67"/>
      <c r="P314" s="67"/>
      <c r="Q314" s="67"/>
      <c r="R314" s="67"/>
      <c r="S314" s="67"/>
    </row>
    <row r="315" spans="1:19" x14ac:dyDescent="0.25">
      <c r="A315" s="67"/>
      <c r="B315" s="67"/>
      <c r="C315" s="67"/>
      <c r="D315" s="67"/>
      <c r="E315" s="67"/>
      <c r="F315" s="67"/>
      <c r="G315" s="67"/>
      <c r="H315" s="67"/>
      <c r="I315" s="67"/>
      <c r="J315" s="67"/>
      <c r="K315" s="67"/>
      <c r="L315" s="67"/>
      <c r="M315" s="67"/>
      <c r="N315" s="67"/>
      <c r="O315" s="67"/>
      <c r="P315" s="67"/>
      <c r="Q315" s="67"/>
      <c r="R315" s="67"/>
      <c r="S315" s="67"/>
    </row>
    <row r="316" spans="1:19" x14ac:dyDescent="0.25">
      <c r="A316" s="67"/>
      <c r="B316" s="67"/>
      <c r="C316" s="67"/>
      <c r="D316" s="67"/>
      <c r="E316" s="67"/>
      <c r="F316" s="67"/>
      <c r="G316" s="67"/>
      <c r="H316" s="67"/>
      <c r="I316" s="67"/>
      <c r="J316" s="67"/>
      <c r="K316" s="67"/>
      <c r="L316" s="67"/>
      <c r="M316" s="67"/>
      <c r="N316" s="67"/>
      <c r="O316" s="67"/>
      <c r="P316" s="67"/>
      <c r="Q316" s="67"/>
      <c r="R316" s="67"/>
      <c r="S316" s="67"/>
    </row>
    <row r="317" spans="1:19" x14ac:dyDescent="0.25">
      <c r="A317" s="67"/>
      <c r="B317" s="67"/>
      <c r="C317" s="67"/>
      <c r="D317" s="67"/>
      <c r="E317" s="67"/>
      <c r="F317" s="67"/>
      <c r="G317" s="67"/>
      <c r="H317" s="67"/>
      <c r="I317" s="67"/>
      <c r="J317" s="67"/>
      <c r="K317" s="67"/>
      <c r="L317" s="67"/>
      <c r="M317" s="67"/>
      <c r="N317" s="67"/>
      <c r="O317" s="67"/>
      <c r="P317" s="67"/>
      <c r="Q317" s="67"/>
      <c r="R317" s="67"/>
      <c r="S317" s="67"/>
    </row>
    <row r="318" spans="1:19" x14ac:dyDescent="0.25">
      <c r="A318" s="67"/>
      <c r="B318" s="67"/>
      <c r="C318" s="67"/>
      <c r="D318" s="67"/>
      <c r="E318" s="67"/>
      <c r="F318" s="67"/>
      <c r="G318" s="67"/>
      <c r="H318" s="67"/>
      <c r="I318" s="67"/>
      <c r="J318" s="67"/>
      <c r="K318" s="67"/>
      <c r="L318" s="67"/>
      <c r="M318" s="67"/>
      <c r="N318" s="67"/>
      <c r="O318" s="67"/>
      <c r="P318" s="67"/>
      <c r="Q318" s="67"/>
      <c r="R318" s="67"/>
      <c r="S318" s="67"/>
    </row>
    <row r="319" spans="1:19" x14ac:dyDescent="0.25">
      <c r="A319" s="67"/>
      <c r="B319" s="67"/>
      <c r="C319" s="67"/>
      <c r="D319" s="67"/>
      <c r="E319" s="67"/>
      <c r="F319" s="67"/>
      <c r="G319" s="67"/>
      <c r="H319" s="67"/>
      <c r="I319" s="67"/>
      <c r="J319" s="67"/>
      <c r="K319" s="67"/>
      <c r="L319" s="67"/>
      <c r="M319" s="67"/>
      <c r="N319" s="67"/>
      <c r="O319" s="67"/>
      <c r="P319" s="67"/>
      <c r="Q319" s="67"/>
      <c r="R319" s="67"/>
      <c r="S319" s="67"/>
    </row>
    <row r="320" spans="1:19" x14ac:dyDescent="0.25">
      <c r="A320" s="67"/>
      <c r="B320" s="67"/>
      <c r="C320" s="67"/>
      <c r="D320" s="67"/>
      <c r="E320" s="67"/>
      <c r="F320" s="67"/>
      <c r="G320" s="67"/>
      <c r="H320" s="67"/>
      <c r="I320" s="67"/>
      <c r="J320" s="67"/>
      <c r="K320" s="67"/>
      <c r="L320" s="67"/>
      <c r="M320" s="67"/>
      <c r="N320" s="67"/>
      <c r="O320" s="67"/>
      <c r="P320" s="67"/>
      <c r="Q320" s="67"/>
      <c r="R320" s="67"/>
      <c r="S320" s="67"/>
    </row>
    <row r="321" spans="1:19" x14ac:dyDescent="0.25">
      <c r="A321" s="67"/>
      <c r="B321" s="67"/>
      <c r="C321" s="67"/>
      <c r="D321" s="67"/>
      <c r="E321" s="67"/>
      <c r="F321" s="67"/>
      <c r="G321" s="67"/>
      <c r="H321" s="67"/>
      <c r="I321" s="67"/>
      <c r="J321" s="67"/>
      <c r="K321" s="67"/>
      <c r="L321" s="67"/>
      <c r="M321" s="67"/>
      <c r="N321" s="67"/>
      <c r="O321" s="67"/>
      <c r="P321" s="67"/>
      <c r="Q321" s="67"/>
      <c r="R321" s="67"/>
      <c r="S321" s="67"/>
    </row>
    <row r="322" spans="1:19" x14ac:dyDescent="0.25">
      <c r="A322" s="67"/>
      <c r="B322" s="67"/>
      <c r="C322" s="67"/>
      <c r="D322" s="67"/>
      <c r="E322" s="67"/>
      <c r="F322" s="67"/>
      <c r="G322" s="67"/>
      <c r="H322" s="67"/>
      <c r="I322" s="67"/>
      <c r="J322" s="67"/>
      <c r="K322" s="67"/>
      <c r="L322" s="67"/>
      <c r="M322" s="67"/>
      <c r="N322" s="67"/>
      <c r="O322" s="67"/>
      <c r="P322" s="67"/>
      <c r="Q322" s="67"/>
      <c r="R322" s="67"/>
      <c r="S322" s="67"/>
    </row>
    <row r="323" spans="1:19" x14ac:dyDescent="0.25">
      <c r="A323" s="67"/>
      <c r="B323" s="67"/>
      <c r="C323" s="67"/>
      <c r="D323" s="67"/>
      <c r="E323" s="67"/>
      <c r="F323" s="67"/>
      <c r="G323" s="67"/>
      <c r="H323" s="67"/>
      <c r="I323" s="67"/>
      <c r="J323" s="67"/>
      <c r="K323" s="67"/>
      <c r="L323" s="67"/>
      <c r="M323" s="67"/>
      <c r="N323" s="67"/>
      <c r="O323" s="67"/>
      <c r="P323" s="67"/>
      <c r="Q323" s="67"/>
      <c r="R323" s="67"/>
      <c r="S323" s="67"/>
    </row>
    <row r="324" spans="1:19" x14ac:dyDescent="0.25">
      <c r="A324" s="67"/>
      <c r="B324" s="67"/>
      <c r="C324" s="67"/>
      <c r="D324" s="67"/>
      <c r="E324" s="67"/>
      <c r="F324" s="67"/>
      <c r="G324" s="67"/>
      <c r="H324" s="67"/>
      <c r="I324" s="67"/>
      <c r="J324" s="67"/>
      <c r="K324" s="67"/>
      <c r="L324" s="67"/>
      <c r="M324" s="67"/>
      <c r="N324" s="67"/>
      <c r="O324" s="67"/>
      <c r="P324" s="67"/>
      <c r="Q324" s="67"/>
      <c r="R324" s="67"/>
      <c r="S324" s="67"/>
    </row>
    <row r="325" spans="1:19" x14ac:dyDescent="0.25">
      <c r="A325" s="67"/>
      <c r="B325" s="67"/>
      <c r="C325" s="67"/>
      <c r="D325" s="67"/>
      <c r="E325" s="67"/>
      <c r="F325" s="67"/>
      <c r="G325" s="67"/>
      <c r="H325" s="67"/>
      <c r="I325" s="67"/>
      <c r="J325" s="67"/>
      <c r="K325" s="67"/>
      <c r="L325" s="67"/>
      <c r="M325" s="67"/>
      <c r="N325" s="67"/>
      <c r="O325" s="67"/>
      <c r="P325" s="67"/>
      <c r="Q325" s="67"/>
      <c r="R325" s="67"/>
      <c r="S325" s="67"/>
    </row>
    <row r="326" spans="1:19" x14ac:dyDescent="0.25">
      <c r="A326" s="67"/>
      <c r="B326" s="67"/>
      <c r="C326" s="67"/>
      <c r="D326" s="67"/>
      <c r="E326" s="67"/>
      <c r="F326" s="67"/>
      <c r="G326" s="67"/>
      <c r="H326" s="67"/>
      <c r="I326" s="67"/>
      <c r="J326" s="67"/>
      <c r="K326" s="67"/>
      <c r="L326" s="67"/>
      <c r="M326" s="67"/>
      <c r="N326" s="67"/>
      <c r="O326" s="67"/>
      <c r="P326" s="67"/>
      <c r="Q326" s="67"/>
      <c r="R326" s="67"/>
      <c r="S326" s="67"/>
    </row>
    <row r="327" spans="1:19" x14ac:dyDescent="0.25">
      <c r="A327" s="67"/>
      <c r="B327" s="67"/>
      <c r="C327" s="67"/>
      <c r="D327" s="67"/>
      <c r="E327" s="67"/>
      <c r="F327" s="67"/>
      <c r="G327" s="67"/>
      <c r="H327" s="67"/>
      <c r="I327" s="67"/>
      <c r="J327" s="67"/>
      <c r="K327" s="67"/>
      <c r="L327" s="67"/>
      <c r="M327" s="67"/>
      <c r="N327" s="67"/>
      <c r="O327" s="67"/>
      <c r="P327" s="67"/>
      <c r="Q327" s="67"/>
      <c r="R327" s="67"/>
      <c r="S327" s="67"/>
    </row>
    <row r="328" spans="1:19" x14ac:dyDescent="0.25">
      <c r="A328" s="67"/>
      <c r="B328" s="67"/>
      <c r="C328" s="67"/>
      <c r="D328" s="67"/>
      <c r="E328" s="67"/>
      <c r="F328" s="67"/>
      <c r="G328" s="67"/>
      <c r="H328" s="67"/>
      <c r="I328" s="67"/>
      <c r="J328" s="67"/>
      <c r="K328" s="67"/>
      <c r="L328" s="67"/>
      <c r="M328" s="67"/>
      <c r="N328" s="67"/>
      <c r="O328" s="67"/>
      <c r="P328" s="67"/>
      <c r="Q328" s="67"/>
      <c r="R328" s="67"/>
      <c r="S328" s="67"/>
    </row>
    <row r="329" spans="1:19" x14ac:dyDescent="0.25">
      <c r="A329" s="67"/>
      <c r="B329" s="67"/>
      <c r="C329" s="67"/>
      <c r="D329" s="67"/>
      <c r="E329" s="67"/>
      <c r="F329" s="67"/>
      <c r="G329" s="67"/>
      <c r="H329" s="67"/>
      <c r="I329" s="67"/>
      <c r="J329" s="67"/>
      <c r="K329" s="67"/>
      <c r="L329" s="67"/>
      <c r="M329" s="67"/>
      <c r="N329" s="67"/>
      <c r="O329" s="67"/>
      <c r="P329" s="67"/>
      <c r="Q329" s="67"/>
      <c r="R329" s="67"/>
      <c r="S329" s="67"/>
    </row>
    <row r="330" spans="1:19" x14ac:dyDescent="0.25">
      <c r="A330" s="67"/>
      <c r="B330" s="67"/>
      <c r="C330" s="67"/>
      <c r="D330" s="67"/>
      <c r="E330" s="67"/>
      <c r="F330" s="67"/>
      <c r="G330" s="67"/>
      <c r="H330" s="67"/>
      <c r="I330" s="67"/>
      <c r="J330" s="67"/>
      <c r="K330" s="67"/>
      <c r="L330" s="67"/>
      <c r="M330" s="67"/>
      <c r="N330" s="67"/>
      <c r="O330" s="67"/>
      <c r="P330" s="67"/>
      <c r="Q330" s="67"/>
      <c r="R330" s="67"/>
      <c r="S330" s="67"/>
    </row>
    <row r="331" spans="1:19" x14ac:dyDescent="0.25">
      <c r="A331" s="67"/>
      <c r="B331" s="67"/>
      <c r="C331" s="67"/>
      <c r="D331" s="67"/>
      <c r="E331" s="67"/>
      <c r="F331" s="67"/>
      <c r="G331" s="67"/>
      <c r="H331" s="67"/>
      <c r="I331" s="67"/>
      <c r="J331" s="67"/>
      <c r="K331" s="67"/>
      <c r="L331" s="67"/>
      <c r="M331" s="67"/>
      <c r="N331" s="67"/>
      <c r="O331" s="67"/>
      <c r="P331" s="67"/>
      <c r="Q331" s="67"/>
      <c r="R331" s="67"/>
      <c r="S331" s="67"/>
    </row>
    <row r="332" spans="1:19" x14ac:dyDescent="0.25">
      <c r="A332" s="67"/>
      <c r="B332" s="67"/>
      <c r="C332" s="67"/>
      <c r="D332" s="67"/>
      <c r="E332" s="67"/>
      <c r="F332" s="67"/>
      <c r="G332" s="67"/>
      <c r="H332" s="67"/>
      <c r="I332" s="67"/>
      <c r="J332" s="67"/>
      <c r="K332" s="67"/>
      <c r="L332" s="67"/>
      <c r="M332" s="67"/>
      <c r="N332" s="67"/>
      <c r="O332" s="67"/>
      <c r="P332" s="67"/>
      <c r="Q332" s="67"/>
      <c r="R332" s="67"/>
      <c r="S332" s="67"/>
    </row>
    <row r="333" spans="1:19" x14ac:dyDescent="0.25">
      <c r="A333" s="67"/>
      <c r="B333" s="67"/>
      <c r="C333" s="67"/>
      <c r="D333" s="67"/>
      <c r="E333" s="67"/>
      <c r="F333" s="67"/>
      <c r="G333" s="67"/>
      <c r="H333" s="67"/>
      <c r="I333" s="67"/>
      <c r="J333" s="67"/>
      <c r="K333" s="67"/>
      <c r="L333" s="67"/>
      <c r="M333" s="67"/>
      <c r="N333" s="67"/>
      <c r="O333" s="67"/>
      <c r="P333" s="67"/>
      <c r="Q333" s="67"/>
      <c r="R333" s="67"/>
      <c r="S333" s="67"/>
    </row>
    <row r="334" spans="1:19" x14ac:dyDescent="0.25">
      <c r="A334" s="67"/>
      <c r="B334" s="67"/>
      <c r="C334" s="67"/>
      <c r="D334" s="67"/>
      <c r="E334" s="67"/>
      <c r="F334" s="67"/>
      <c r="G334" s="67"/>
      <c r="H334" s="67"/>
      <c r="I334" s="67"/>
      <c r="J334" s="67"/>
      <c r="K334" s="67"/>
      <c r="L334" s="67"/>
      <c r="M334" s="67"/>
      <c r="N334" s="67"/>
      <c r="O334" s="67"/>
      <c r="P334" s="67"/>
      <c r="Q334" s="67"/>
      <c r="R334" s="67"/>
      <c r="S334" s="67"/>
    </row>
    <row r="335" spans="1:19" x14ac:dyDescent="0.25">
      <c r="A335" s="67"/>
      <c r="B335" s="67"/>
      <c r="C335" s="67"/>
      <c r="D335" s="67"/>
      <c r="E335" s="67"/>
      <c r="F335" s="67"/>
      <c r="G335" s="67"/>
      <c r="H335" s="67"/>
      <c r="I335" s="67"/>
      <c r="J335" s="67"/>
      <c r="K335" s="67"/>
      <c r="L335" s="67"/>
      <c r="M335" s="67"/>
      <c r="N335" s="67"/>
      <c r="O335" s="67"/>
      <c r="P335" s="67"/>
      <c r="Q335" s="67"/>
      <c r="R335" s="67"/>
      <c r="S335" s="67"/>
    </row>
    <row r="336" spans="1:19" x14ac:dyDescent="0.25">
      <c r="A336" s="67"/>
      <c r="B336" s="67"/>
      <c r="C336" s="67"/>
      <c r="D336" s="67"/>
      <c r="E336" s="67"/>
      <c r="F336" s="67"/>
      <c r="G336" s="67"/>
      <c r="H336" s="67"/>
      <c r="I336" s="67"/>
      <c r="J336" s="67"/>
      <c r="K336" s="67"/>
      <c r="L336" s="67"/>
      <c r="M336" s="67"/>
      <c r="N336" s="67"/>
      <c r="O336" s="67"/>
      <c r="P336" s="67"/>
      <c r="Q336" s="67"/>
      <c r="R336" s="67"/>
      <c r="S336" s="67"/>
    </row>
    <row r="337" spans="1:19" x14ac:dyDescent="0.25">
      <c r="A337" s="67"/>
      <c r="B337" s="67"/>
      <c r="C337" s="67"/>
      <c r="D337" s="67"/>
      <c r="E337" s="67"/>
      <c r="F337" s="67"/>
      <c r="G337" s="67"/>
      <c r="H337" s="67"/>
      <c r="I337" s="67"/>
      <c r="J337" s="67"/>
      <c r="K337" s="67"/>
      <c r="L337" s="67"/>
      <c r="M337" s="67"/>
      <c r="N337" s="67"/>
      <c r="O337" s="67"/>
      <c r="P337" s="67"/>
      <c r="Q337" s="67"/>
      <c r="R337" s="67"/>
      <c r="S337" s="67"/>
    </row>
    <row r="338" spans="1:19" x14ac:dyDescent="0.25">
      <c r="A338" s="67"/>
      <c r="B338" s="67"/>
      <c r="C338" s="67"/>
      <c r="D338" s="67"/>
      <c r="E338" s="67"/>
      <c r="F338" s="67"/>
      <c r="G338" s="67"/>
      <c r="H338" s="67"/>
      <c r="I338" s="67"/>
      <c r="J338" s="67"/>
      <c r="K338" s="67"/>
      <c r="L338" s="67"/>
      <c r="M338" s="67"/>
      <c r="N338" s="67"/>
      <c r="O338" s="67"/>
      <c r="P338" s="67"/>
      <c r="Q338" s="67"/>
      <c r="R338" s="67"/>
      <c r="S338" s="67"/>
    </row>
    <row r="339" spans="1:19" x14ac:dyDescent="0.25">
      <c r="A339" s="67"/>
      <c r="B339" s="67"/>
      <c r="C339" s="67"/>
      <c r="D339" s="67"/>
      <c r="E339" s="67"/>
      <c r="F339" s="67"/>
      <c r="G339" s="67"/>
      <c r="H339" s="67"/>
      <c r="I339" s="67"/>
      <c r="J339" s="67"/>
      <c r="K339" s="67"/>
      <c r="L339" s="67"/>
      <c r="M339" s="67"/>
      <c r="N339" s="67"/>
      <c r="O339" s="67"/>
      <c r="P339" s="67"/>
      <c r="Q339" s="67"/>
      <c r="R339" s="67"/>
      <c r="S339" s="67"/>
    </row>
    <row r="340" spans="1:19" x14ac:dyDescent="0.25">
      <c r="A340" s="67"/>
      <c r="B340" s="67"/>
      <c r="C340" s="67"/>
      <c r="D340" s="67"/>
      <c r="E340" s="67"/>
      <c r="F340" s="67"/>
      <c r="G340" s="67"/>
      <c r="H340" s="67"/>
      <c r="I340" s="67"/>
      <c r="J340" s="67"/>
      <c r="K340" s="67"/>
      <c r="L340" s="67"/>
      <c r="M340" s="67"/>
      <c r="N340" s="67"/>
      <c r="O340" s="67"/>
      <c r="P340" s="67"/>
      <c r="Q340" s="67"/>
      <c r="R340" s="67"/>
      <c r="S340" s="67"/>
    </row>
    <row r="341" spans="1:19" x14ac:dyDescent="0.25">
      <c r="A341" s="67"/>
      <c r="B341" s="67"/>
      <c r="C341" s="67"/>
      <c r="D341" s="67"/>
      <c r="E341" s="67"/>
      <c r="F341" s="67"/>
      <c r="G341" s="67"/>
      <c r="H341" s="67"/>
      <c r="I341" s="67"/>
      <c r="J341" s="67"/>
      <c r="K341" s="67"/>
      <c r="L341" s="67"/>
      <c r="M341" s="67"/>
      <c r="N341" s="67"/>
      <c r="O341" s="67"/>
      <c r="P341" s="67"/>
      <c r="Q341" s="67"/>
      <c r="R341" s="67"/>
      <c r="S341" s="67"/>
    </row>
    <row r="342" spans="1:19" x14ac:dyDescent="0.25">
      <c r="A342" s="67"/>
      <c r="B342" s="67"/>
      <c r="C342" s="67"/>
      <c r="D342" s="67"/>
      <c r="E342" s="67"/>
      <c r="F342" s="67"/>
      <c r="G342" s="67"/>
      <c r="H342" s="67"/>
      <c r="I342" s="67"/>
      <c r="J342" s="67"/>
      <c r="K342" s="67"/>
      <c r="L342" s="67"/>
      <c r="M342" s="67"/>
      <c r="N342" s="67"/>
      <c r="O342" s="67"/>
      <c r="P342" s="67"/>
      <c r="Q342" s="67"/>
      <c r="R342" s="67"/>
      <c r="S342" s="67"/>
    </row>
    <row r="343" spans="1:19" x14ac:dyDescent="0.25">
      <c r="A343" s="67"/>
      <c r="B343" s="67"/>
      <c r="C343" s="67"/>
      <c r="D343" s="67"/>
      <c r="E343" s="67"/>
      <c r="F343" s="67"/>
      <c r="G343" s="67"/>
      <c r="H343" s="67"/>
      <c r="I343" s="67"/>
      <c r="J343" s="67"/>
      <c r="K343" s="67"/>
      <c r="L343" s="67"/>
      <c r="M343" s="67"/>
      <c r="N343" s="67"/>
      <c r="O343" s="67"/>
      <c r="P343" s="67"/>
      <c r="Q343" s="67"/>
      <c r="R343" s="67"/>
      <c r="S343" s="67"/>
    </row>
    <row r="344" spans="1:19" x14ac:dyDescent="0.25">
      <c r="A344" s="67"/>
      <c r="B344" s="67"/>
      <c r="C344" s="67"/>
      <c r="D344" s="67"/>
      <c r="E344" s="67"/>
      <c r="F344" s="67"/>
      <c r="G344" s="67"/>
      <c r="H344" s="67"/>
      <c r="I344" s="67"/>
      <c r="J344" s="67"/>
      <c r="K344" s="67"/>
      <c r="L344" s="67"/>
      <c r="M344" s="67"/>
      <c r="N344" s="67"/>
      <c r="O344" s="67"/>
      <c r="P344" s="67"/>
      <c r="Q344" s="67"/>
      <c r="R344" s="67"/>
      <c r="S344" s="67"/>
    </row>
    <row r="345" spans="1:19" x14ac:dyDescent="0.25">
      <c r="A345" s="67"/>
      <c r="B345" s="67"/>
      <c r="C345" s="67"/>
      <c r="D345" s="67"/>
      <c r="E345" s="67"/>
      <c r="F345" s="67"/>
      <c r="G345" s="67"/>
      <c r="H345" s="67"/>
      <c r="I345" s="67"/>
      <c r="J345" s="67"/>
      <c r="K345" s="67"/>
      <c r="L345" s="67"/>
      <c r="M345" s="67"/>
      <c r="N345" s="67"/>
      <c r="O345" s="67"/>
      <c r="P345" s="67"/>
      <c r="Q345" s="67"/>
      <c r="R345" s="67"/>
      <c r="S345" s="67"/>
    </row>
    <row r="346" spans="1:19" x14ac:dyDescent="0.25">
      <c r="A346" s="67"/>
      <c r="B346" s="67"/>
      <c r="C346" s="67"/>
      <c r="D346" s="67"/>
      <c r="E346" s="67"/>
      <c r="F346" s="67"/>
      <c r="G346" s="67"/>
      <c r="H346" s="67"/>
      <c r="I346" s="67"/>
      <c r="J346" s="67"/>
      <c r="K346" s="67"/>
      <c r="L346" s="67"/>
      <c r="M346" s="67"/>
      <c r="N346" s="67"/>
      <c r="O346" s="67"/>
      <c r="P346" s="67"/>
      <c r="Q346" s="67"/>
      <c r="R346" s="67"/>
      <c r="S346" s="67"/>
    </row>
    <row r="347" spans="1:19" x14ac:dyDescent="0.25">
      <c r="A347" s="67"/>
      <c r="B347" s="67"/>
      <c r="C347" s="67"/>
      <c r="D347" s="67"/>
      <c r="E347" s="67"/>
      <c r="F347" s="67"/>
      <c r="G347" s="67"/>
      <c r="H347" s="67"/>
      <c r="I347" s="67"/>
      <c r="J347" s="67"/>
      <c r="K347" s="67"/>
      <c r="L347" s="67"/>
      <c r="M347" s="67"/>
      <c r="N347" s="67"/>
      <c r="O347" s="67"/>
      <c r="P347" s="67"/>
      <c r="Q347" s="67"/>
      <c r="R347" s="67"/>
      <c r="S347" s="67"/>
    </row>
    <row r="348" spans="1:19" x14ac:dyDescent="0.25">
      <c r="A348" s="67"/>
      <c r="B348" s="67"/>
      <c r="C348" s="67"/>
      <c r="D348" s="67"/>
      <c r="E348" s="67"/>
      <c r="F348" s="67"/>
      <c r="G348" s="67"/>
      <c r="H348" s="67"/>
      <c r="I348" s="67"/>
      <c r="J348" s="67"/>
      <c r="K348" s="67"/>
      <c r="L348" s="67"/>
      <c r="M348" s="67"/>
      <c r="N348" s="67"/>
      <c r="O348" s="67"/>
      <c r="P348" s="67"/>
      <c r="Q348" s="67"/>
      <c r="R348" s="67"/>
      <c r="S348" s="67"/>
    </row>
    <row r="349" spans="1:19" x14ac:dyDescent="0.25">
      <c r="A349" s="67"/>
      <c r="B349" s="67"/>
      <c r="C349" s="67"/>
      <c r="D349" s="67"/>
      <c r="E349" s="67"/>
      <c r="F349" s="67"/>
      <c r="G349" s="67"/>
      <c r="H349" s="67"/>
      <c r="I349" s="67"/>
      <c r="J349" s="67"/>
      <c r="K349" s="67"/>
      <c r="L349" s="67"/>
      <c r="M349" s="67"/>
      <c r="N349" s="67"/>
      <c r="O349" s="67"/>
      <c r="P349" s="67"/>
      <c r="Q349" s="67"/>
      <c r="R349" s="67"/>
      <c r="S349" s="67"/>
    </row>
    <row r="350" spans="1:19" x14ac:dyDescent="0.25">
      <c r="A350" s="67"/>
      <c r="B350" s="67"/>
      <c r="C350" s="67"/>
      <c r="D350" s="67"/>
      <c r="E350" s="67"/>
      <c r="F350" s="67"/>
      <c r="G350" s="67"/>
      <c r="H350" s="67"/>
      <c r="I350" s="67"/>
      <c r="J350" s="67"/>
      <c r="K350" s="67"/>
      <c r="L350" s="67"/>
      <c r="M350" s="67"/>
      <c r="N350" s="67"/>
      <c r="O350" s="67"/>
      <c r="P350" s="67"/>
      <c r="Q350" s="67"/>
      <c r="R350" s="67"/>
      <c r="S350" s="67"/>
    </row>
    <row r="351" spans="1:19" x14ac:dyDescent="0.25">
      <c r="A351" s="67"/>
      <c r="B351" s="67"/>
      <c r="C351" s="67"/>
      <c r="D351" s="67"/>
      <c r="E351" s="67"/>
      <c r="F351" s="67"/>
      <c r="G351" s="67"/>
      <c r="H351" s="67"/>
      <c r="I351" s="67"/>
      <c r="J351" s="67"/>
      <c r="K351" s="67"/>
      <c r="L351" s="67"/>
      <c r="M351" s="67"/>
      <c r="N351" s="67"/>
      <c r="O351" s="67"/>
      <c r="P351" s="67"/>
      <c r="Q351" s="67"/>
      <c r="R351" s="67"/>
      <c r="S351" s="67"/>
    </row>
    <row r="352" spans="1:19" x14ac:dyDescent="0.25">
      <c r="A352" s="67"/>
      <c r="B352" s="67"/>
      <c r="C352" s="67"/>
      <c r="D352" s="67"/>
      <c r="E352" s="67"/>
      <c r="F352" s="67"/>
      <c r="G352" s="67"/>
      <c r="H352" s="67"/>
      <c r="I352" s="67"/>
      <c r="J352" s="67"/>
      <c r="K352" s="67"/>
      <c r="L352" s="67"/>
      <c r="M352" s="67"/>
      <c r="N352" s="67"/>
      <c r="O352" s="67"/>
      <c r="P352" s="67"/>
      <c r="Q352" s="67"/>
      <c r="R352" s="67"/>
      <c r="S352" s="67"/>
    </row>
    <row r="353" spans="1:19" x14ac:dyDescent="0.25">
      <c r="A353" s="67"/>
      <c r="B353" s="67"/>
      <c r="C353" s="67"/>
      <c r="D353" s="67"/>
      <c r="E353" s="67"/>
      <c r="F353" s="67"/>
      <c r="G353" s="67"/>
      <c r="H353" s="67"/>
      <c r="I353" s="67"/>
      <c r="J353" s="67"/>
      <c r="K353" s="67"/>
      <c r="L353" s="67"/>
      <c r="M353" s="67"/>
      <c r="N353" s="67"/>
      <c r="O353" s="67"/>
      <c r="P353" s="67"/>
      <c r="Q353" s="67"/>
      <c r="R353" s="67"/>
      <c r="S353" s="67"/>
    </row>
    <row r="354" spans="1:19" x14ac:dyDescent="0.25">
      <c r="A354" s="67"/>
      <c r="B354" s="67"/>
      <c r="C354" s="67"/>
      <c r="D354" s="67"/>
      <c r="E354" s="67"/>
      <c r="F354" s="67"/>
      <c r="G354" s="67"/>
      <c r="H354" s="67"/>
      <c r="I354" s="67"/>
      <c r="J354" s="67"/>
      <c r="K354" s="67"/>
      <c r="L354" s="67"/>
      <c r="M354" s="67"/>
      <c r="N354" s="67"/>
      <c r="O354" s="67"/>
      <c r="P354" s="67"/>
      <c r="Q354" s="67"/>
      <c r="R354" s="67"/>
      <c r="S354" s="67"/>
    </row>
    <row r="355" spans="1:19" x14ac:dyDescent="0.25">
      <c r="A355" s="67"/>
      <c r="B355" s="67"/>
      <c r="C355" s="67"/>
      <c r="D355" s="67"/>
      <c r="E355" s="67"/>
      <c r="F355" s="67"/>
      <c r="G355" s="67"/>
      <c r="H355" s="67"/>
      <c r="I355" s="67"/>
      <c r="J355" s="67"/>
      <c r="K355" s="67"/>
      <c r="L355" s="67"/>
      <c r="M355" s="67"/>
      <c r="N355" s="67"/>
      <c r="O355" s="67"/>
      <c r="P355" s="67"/>
      <c r="Q355" s="67"/>
      <c r="R355" s="67"/>
      <c r="S355" s="67"/>
    </row>
    <row r="356" spans="1:19" x14ac:dyDescent="0.25">
      <c r="A356" s="67"/>
      <c r="B356" s="67"/>
      <c r="C356" s="67"/>
      <c r="D356" s="67"/>
      <c r="E356" s="67"/>
      <c r="F356" s="67"/>
      <c r="G356" s="67"/>
      <c r="H356" s="67"/>
      <c r="I356" s="67"/>
      <c r="J356" s="67"/>
      <c r="K356" s="67"/>
      <c r="L356" s="67"/>
      <c r="M356" s="67"/>
      <c r="N356" s="67"/>
      <c r="O356" s="67"/>
      <c r="P356" s="67"/>
      <c r="Q356" s="67"/>
      <c r="R356" s="67"/>
      <c r="S356" s="67"/>
    </row>
    <row r="357" spans="1:19" x14ac:dyDescent="0.25">
      <c r="A357" s="67"/>
      <c r="B357" s="67"/>
      <c r="C357" s="67"/>
      <c r="D357" s="67"/>
      <c r="E357" s="67"/>
      <c r="F357" s="67"/>
      <c r="G357" s="67"/>
      <c r="H357" s="67"/>
      <c r="I357" s="67"/>
      <c r="J357" s="67"/>
      <c r="K357" s="67"/>
      <c r="L357" s="67"/>
      <c r="M357" s="67"/>
      <c r="N357" s="67"/>
      <c r="O357" s="67"/>
      <c r="P357" s="67"/>
      <c r="Q357" s="67"/>
      <c r="R357" s="67"/>
      <c r="S357" s="67"/>
    </row>
    <row r="358" spans="1:19" x14ac:dyDescent="0.25">
      <c r="A358" s="67"/>
      <c r="B358" s="67"/>
      <c r="C358" s="67"/>
      <c r="D358" s="67"/>
      <c r="E358" s="67"/>
      <c r="F358" s="67"/>
      <c r="G358" s="67"/>
      <c r="H358" s="67"/>
      <c r="I358" s="67"/>
      <c r="J358" s="67"/>
      <c r="K358" s="67"/>
      <c r="L358" s="67"/>
      <c r="M358" s="67"/>
      <c r="N358" s="67"/>
      <c r="O358" s="67"/>
      <c r="P358" s="67"/>
      <c r="Q358" s="67"/>
      <c r="R358" s="67"/>
      <c r="S358" s="67"/>
    </row>
    <row r="359" spans="1:19" x14ac:dyDescent="0.25">
      <c r="A359" s="67"/>
      <c r="B359" s="67"/>
      <c r="C359" s="67"/>
      <c r="D359" s="67"/>
      <c r="E359" s="67"/>
      <c r="F359" s="67"/>
      <c r="G359" s="67"/>
      <c r="H359" s="67"/>
      <c r="I359" s="67"/>
      <c r="J359" s="67"/>
      <c r="K359" s="67"/>
      <c r="L359" s="67"/>
      <c r="M359" s="67"/>
      <c r="N359" s="67"/>
      <c r="O359" s="67"/>
      <c r="P359" s="67"/>
      <c r="Q359" s="67"/>
      <c r="R359" s="67"/>
      <c r="S359" s="67"/>
    </row>
    <row r="360" spans="1:19" x14ac:dyDescent="0.25">
      <c r="A360" s="67"/>
      <c r="B360" s="67"/>
      <c r="C360" s="67"/>
      <c r="D360" s="67"/>
      <c r="E360" s="67"/>
      <c r="F360" s="67"/>
      <c r="G360" s="67"/>
      <c r="H360" s="67"/>
      <c r="I360" s="67"/>
      <c r="J360" s="67"/>
      <c r="K360" s="67"/>
      <c r="L360" s="67"/>
      <c r="M360" s="67"/>
      <c r="N360" s="67"/>
      <c r="O360" s="67"/>
      <c r="P360" s="67"/>
      <c r="Q360" s="67"/>
      <c r="R360" s="67"/>
      <c r="S360" s="67"/>
    </row>
    <row r="361" spans="1:19" x14ac:dyDescent="0.25">
      <c r="A361" s="67"/>
      <c r="B361" s="67"/>
      <c r="C361" s="67"/>
      <c r="D361" s="67"/>
      <c r="E361" s="67"/>
      <c r="F361" s="67"/>
      <c r="G361" s="67"/>
      <c r="H361" s="67"/>
      <c r="I361" s="67"/>
      <c r="J361" s="67"/>
      <c r="K361" s="67"/>
      <c r="L361" s="67"/>
      <c r="M361" s="67"/>
      <c r="N361" s="67"/>
      <c r="O361" s="67"/>
      <c r="P361" s="67"/>
      <c r="Q361" s="67"/>
      <c r="R361" s="67"/>
      <c r="S361" s="67"/>
    </row>
    <row r="362" spans="1:19" x14ac:dyDescent="0.25">
      <c r="A362" s="67"/>
      <c r="B362" s="67"/>
      <c r="C362" s="67"/>
      <c r="D362" s="67"/>
      <c r="E362" s="67"/>
      <c r="F362" s="67"/>
      <c r="G362" s="67"/>
      <c r="H362" s="67"/>
      <c r="I362" s="67"/>
      <c r="J362" s="67"/>
      <c r="K362" s="67"/>
      <c r="L362" s="67"/>
      <c r="M362" s="67"/>
      <c r="N362" s="67"/>
      <c r="O362" s="67"/>
      <c r="P362" s="67"/>
      <c r="Q362" s="67"/>
      <c r="R362" s="67"/>
      <c r="S362" s="67"/>
    </row>
    <row r="363" spans="1:19" x14ac:dyDescent="0.25">
      <c r="A363" s="67"/>
      <c r="B363" s="67"/>
      <c r="C363" s="67"/>
      <c r="D363" s="67"/>
      <c r="E363" s="67"/>
      <c r="F363" s="67"/>
      <c r="G363" s="67"/>
      <c r="H363" s="67"/>
      <c r="I363" s="67"/>
      <c r="J363" s="67"/>
      <c r="K363" s="67"/>
      <c r="L363" s="67"/>
      <c r="M363" s="67"/>
      <c r="N363" s="67"/>
      <c r="O363" s="67"/>
      <c r="P363" s="67"/>
      <c r="Q363" s="67"/>
      <c r="R363" s="67"/>
      <c r="S363" s="67"/>
    </row>
    <row r="364" spans="1:19" x14ac:dyDescent="0.25">
      <c r="A364" s="67"/>
      <c r="B364" s="67"/>
      <c r="C364" s="67"/>
      <c r="D364" s="67"/>
      <c r="E364" s="67"/>
      <c r="F364" s="67"/>
      <c r="G364" s="67"/>
      <c r="H364" s="67"/>
      <c r="I364" s="67"/>
      <c r="J364" s="67"/>
      <c r="K364" s="67"/>
      <c r="L364" s="67"/>
      <c r="M364" s="67"/>
      <c r="N364" s="67"/>
      <c r="O364" s="67"/>
      <c r="P364" s="67"/>
      <c r="Q364" s="67"/>
      <c r="R364" s="67"/>
      <c r="S364" s="67"/>
    </row>
    <row r="365" spans="1:19" x14ac:dyDescent="0.25">
      <c r="A365" s="67"/>
      <c r="B365" s="67"/>
      <c r="C365" s="67"/>
      <c r="D365" s="67"/>
      <c r="E365" s="67"/>
      <c r="F365" s="67"/>
      <c r="G365" s="67"/>
      <c r="H365" s="67"/>
      <c r="I365" s="67"/>
      <c r="J365" s="67"/>
      <c r="K365" s="67"/>
      <c r="L365" s="67"/>
      <c r="M365" s="67"/>
      <c r="N365" s="67"/>
      <c r="O365" s="67"/>
      <c r="P365" s="67"/>
      <c r="Q365" s="67"/>
      <c r="R365" s="67"/>
      <c r="S365" s="67"/>
    </row>
    <row r="366" spans="1:19" x14ac:dyDescent="0.25">
      <c r="A366" s="67"/>
      <c r="B366" s="67"/>
      <c r="C366" s="67"/>
      <c r="D366" s="67"/>
      <c r="E366" s="67"/>
      <c r="F366" s="67"/>
      <c r="G366" s="67"/>
      <c r="H366" s="67"/>
      <c r="I366" s="67"/>
      <c r="J366" s="67"/>
      <c r="K366" s="67"/>
      <c r="L366" s="67"/>
      <c r="M366" s="67"/>
      <c r="N366" s="67"/>
      <c r="O366" s="67"/>
      <c r="P366" s="67"/>
      <c r="Q366" s="67"/>
      <c r="R366" s="67"/>
      <c r="S366" s="67"/>
    </row>
    <row r="367" spans="1:19" x14ac:dyDescent="0.25">
      <c r="A367" s="67"/>
      <c r="B367" s="67"/>
      <c r="C367" s="67"/>
      <c r="D367" s="67"/>
      <c r="E367" s="67"/>
      <c r="F367" s="67"/>
      <c r="G367" s="67"/>
      <c r="H367" s="67"/>
      <c r="I367" s="67"/>
      <c r="J367" s="67"/>
      <c r="K367" s="67"/>
      <c r="L367" s="67"/>
      <c r="M367" s="67"/>
      <c r="N367" s="67"/>
      <c r="O367" s="67"/>
      <c r="P367" s="67"/>
      <c r="Q367" s="67"/>
      <c r="R367" s="67"/>
      <c r="S367" s="67"/>
    </row>
    <row r="368" spans="1:19" x14ac:dyDescent="0.25">
      <c r="A368" s="67"/>
      <c r="B368" s="67"/>
      <c r="C368" s="67"/>
      <c r="D368" s="67"/>
      <c r="E368" s="67"/>
      <c r="F368" s="67"/>
      <c r="G368" s="67"/>
      <c r="H368" s="67"/>
      <c r="I368" s="67"/>
      <c r="J368" s="67"/>
      <c r="K368" s="67"/>
      <c r="L368" s="67"/>
      <c r="M368" s="67"/>
      <c r="N368" s="67"/>
      <c r="O368" s="67"/>
      <c r="P368" s="67"/>
      <c r="Q368" s="67"/>
      <c r="R368" s="67"/>
      <c r="S368" s="67"/>
    </row>
    <row r="369" spans="1:19" x14ac:dyDescent="0.25">
      <c r="A369" s="67"/>
      <c r="B369" s="67"/>
      <c r="C369" s="67"/>
      <c r="D369" s="67"/>
      <c r="E369" s="67"/>
      <c r="F369" s="67"/>
      <c r="G369" s="67"/>
      <c r="H369" s="67"/>
      <c r="I369" s="67"/>
      <c r="J369" s="67"/>
      <c r="K369" s="67"/>
      <c r="L369" s="67"/>
      <c r="M369" s="67"/>
      <c r="N369" s="67"/>
      <c r="O369" s="67"/>
      <c r="P369" s="67"/>
      <c r="Q369" s="67"/>
      <c r="R369" s="67"/>
      <c r="S369" s="67"/>
    </row>
    <row r="370" spans="1:19" x14ac:dyDescent="0.25">
      <c r="A370" s="67"/>
      <c r="B370" s="67"/>
      <c r="C370" s="67"/>
      <c r="D370" s="67"/>
      <c r="E370" s="67"/>
      <c r="F370" s="67"/>
      <c r="G370" s="67"/>
      <c r="H370" s="67"/>
      <c r="I370" s="67"/>
      <c r="J370" s="67"/>
      <c r="K370" s="67"/>
      <c r="L370" s="67"/>
      <c r="M370" s="67"/>
      <c r="N370" s="67"/>
      <c r="O370" s="67"/>
      <c r="P370" s="67"/>
      <c r="Q370" s="67"/>
      <c r="R370" s="67"/>
      <c r="S370" s="67"/>
    </row>
    <row r="371" spans="1:19" x14ac:dyDescent="0.25">
      <c r="A371" s="67"/>
      <c r="B371" s="67"/>
      <c r="C371" s="67"/>
      <c r="D371" s="67"/>
      <c r="E371" s="67"/>
      <c r="F371" s="67"/>
      <c r="G371" s="67"/>
      <c r="H371" s="67"/>
      <c r="I371" s="67"/>
      <c r="J371" s="67"/>
      <c r="K371" s="67"/>
      <c r="L371" s="67"/>
      <c r="M371" s="67"/>
      <c r="N371" s="67"/>
      <c r="O371" s="67"/>
      <c r="P371" s="67"/>
      <c r="Q371" s="67"/>
      <c r="R371" s="67"/>
      <c r="S371" s="67"/>
    </row>
    <row r="372" spans="1:19" x14ac:dyDescent="0.25">
      <c r="A372" s="67"/>
      <c r="B372" s="67"/>
      <c r="C372" s="67"/>
      <c r="D372" s="67"/>
      <c r="E372" s="67"/>
      <c r="F372" s="67"/>
      <c r="G372" s="67"/>
      <c r="H372" s="67"/>
      <c r="I372" s="67"/>
      <c r="J372" s="67"/>
      <c r="K372" s="67"/>
      <c r="L372" s="67"/>
      <c r="M372" s="67"/>
      <c r="N372" s="67"/>
      <c r="O372" s="67"/>
      <c r="P372" s="67"/>
      <c r="Q372" s="67"/>
      <c r="R372" s="67"/>
      <c r="S372" s="67"/>
    </row>
    <row r="373" spans="1:19" x14ac:dyDescent="0.25">
      <c r="A373" s="67"/>
      <c r="B373" s="67"/>
      <c r="C373" s="67"/>
      <c r="D373" s="67"/>
      <c r="E373" s="67"/>
      <c r="F373" s="67"/>
      <c r="G373" s="67"/>
      <c r="H373" s="67"/>
      <c r="I373" s="67"/>
      <c r="J373" s="67"/>
      <c r="K373" s="67"/>
      <c r="L373" s="67"/>
      <c r="M373" s="67"/>
      <c r="N373" s="67"/>
      <c r="O373" s="67"/>
      <c r="P373" s="67"/>
      <c r="Q373" s="67"/>
      <c r="R373" s="67"/>
      <c r="S373" s="67"/>
    </row>
    <row r="374" spans="1:19" x14ac:dyDescent="0.25">
      <c r="A374" s="67"/>
      <c r="B374" s="67"/>
      <c r="C374" s="67"/>
      <c r="D374" s="67"/>
      <c r="E374" s="67"/>
      <c r="F374" s="67"/>
      <c r="G374" s="67"/>
      <c r="H374" s="67"/>
      <c r="I374" s="67"/>
      <c r="J374" s="67"/>
      <c r="K374" s="67"/>
      <c r="L374" s="67"/>
      <c r="M374" s="67"/>
      <c r="N374" s="67"/>
      <c r="O374" s="67"/>
      <c r="P374" s="67"/>
      <c r="Q374" s="67"/>
      <c r="R374" s="67"/>
      <c r="S374" s="67"/>
    </row>
    <row r="375" spans="1:19" x14ac:dyDescent="0.25">
      <c r="A375" s="67"/>
      <c r="B375" s="67"/>
      <c r="C375" s="67"/>
      <c r="D375" s="67"/>
      <c r="E375" s="67"/>
      <c r="F375" s="67"/>
      <c r="G375" s="67"/>
      <c r="H375" s="67"/>
      <c r="I375" s="67"/>
      <c r="J375" s="67"/>
      <c r="K375" s="67"/>
      <c r="L375" s="67"/>
      <c r="M375" s="67"/>
      <c r="N375" s="67"/>
      <c r="O375" s="67"/>
      <c r="P375" s="67"/>
      <c r="Q375" s="67"/>
      <c r="R375" s="67"/>
      <c r="S375" s="67"/>
    </row>
    <row r="376" spans="1:19" x14ac:dyDescent="0.25">
      <c r="A376" s="67"/>
      <c r="B376" s="67"/>
      <c r="C376" s="67"/>
      <c r="D376" s="67"/>
      <c r="E376" s="67"/>
      <c r="F376" s="67"/>
      <c r="G376" s="67"/>
      <c r="H376" s="67"/>
      <c r="I376" s="67"/>
      <c r="J376" s="67"/>
      <c r="K376" s="67"/>
      <c r="L376" s="67"/>
      <c r="M376" s="67"/>
      <c r="N376" s="67"/>
      <c r="O376" s="67"/>
      <c r="P376" s="67"/>
      <c r="Q376" s="67"/>
      <c r="R376" s="67"/>
      <c r="S376" s="67"/>
    </row>
    <row r="377" spans="1:19" x14ac:dyDescent="0.25">
      <c r="A377" s="67"/>
      <c r="B377" s="67"/>
      <c r="C377" s="67"/>
      <c r="D377" s="67"/>
      <c r="E377" s="67"/>
      <c r="F377" s="67"/>
      <c r="G377" s="67"/>
      <c r="H377" s="67"/>
      <c r="I377" s="67"/>
      <c r="J377" s="67"/>
      <c r="K377" s="67"/>
      <c r="L377" s="67"/>
      <c r="M377" s="67"/>
      <c r="N377" s="67"/>
      <c r="O377" s="67"/>
      <c r="P377" s="67"/>
      <c r="Q377" s="67"/>
      <c r="R377" s="67"/>
      <c r="S377" s="67"/>
    </row>
    <row r="378" spans="1:19" x14ac:dyDescent="0.25">
      <c r="A378" s="67"/>
      <c r="B378" s="67"/>
      <c r="C378" s="67"/>
      <c r="D378" s="67"/>
      <c r="E378" s="67"/>
      <c r="F378" s="67"/>
      <c r="G378" s="67"/>
      <c r="H378" s="67"/>
      <c r="I378" s="67"/>
      <c r="J378" s="67"/>
      <c r="K378" s="67"/>
      <c r="L378" s="67"/>
      <c r="M378" s="67"/>
      <c r="N378" s="67"/>
      <c r="O378" s="67"/>
      <c r="P378" s="67"/>
      <c r="Q378" s="67"/>
      <c r="R378" s="67"/>
      <c r="S378" s="67"/>
    </row>
    <row r="379" spans="1:19" x14ac:dyDescent="0.25">
      <c r="A379" s="67"/>
      <c r="B379" s="67"/>
      <c r="C379" s="67"/>
      <c r="D379" s="67"/>
      <c r="E379" s="67"/>
      <c r="F379" s="67"/>
      <c r="G379" s="67"/>
      <c r="H379" s="67"/>
      <c r="I379" s="67"/>
      <c r="J379" s="67"/>
      <c r="K379" s="67"/>
      <c r="L379" s="67"/>
      <c r="M379" s="67"/>
      <c r="N379" s="67"/>
      <c r="O379" s="67"/>
      <c r="P379" s="67"/>
      <c r="Q379" s="67"/>
      <c r="R379" s="67"/>
      <c r="S379" s="67"/>
    </row>
    <row r="380" spans="1:19" x14ac:dyDescent="0.25">
      <c r="A380" s="67"/>
      <c r="B380" s="67"/>
      <c r="C380" s="67"/>
      <c r="D380" s="67"/>
      <c r="E380" s="67"/>
      <c r="F380" s="67"/>
      <c r="G380" s="67"/>
      <c r="H380" s="67"/>
      <c r="I380" s="67"/>
      <c r="J380" s="67"/>
      <c r="K380" s="67"/>
      <c r="L380" s="67"/>
      <c r="M380" s="67"/>
      <c r="N380" s="67"/>
      <c r="O380" s="67"/>
      <c r="P380" s="67"/>
      <c r="Q380" s="67"/>
      <c r="R380" s="67"/>
      <c r="S380" s="67"/>
    </row>
    <row r="381" spans="1:19" x14ac:dyDescent="0.25">
      <c r="A381" s="67"/>
      <c r="B381" s="67"/>
      <c r="C381" s="67"/>
      <c r="D381" s="67"/>
      <c r="E381" s="67"/>
      <c r="F381" s="67"/>
      <c r="G381" s="67"/>
      <c r="H381" s="67"/>
      <c r="I381" s="67"/>
      <c r="J381" s="67"/>
      <c r="K381" s="67"/>
      <c r="L381" s="67"/>
      <c r="M381" s="67"/>
      <c r="N381" s="67"/>
      <c r="O381" s="67"/>
      <c r="P381" s="67"/>
      <c r="Q381" s="67"/>
      <c r="R381" s="67"/>
      <c r="S381" s="67"/>
    </row>
    <row r="382" spans="1:19" x14ac:dyDescent="0.25">
      <c r="A382" s="67"/>
      <c r="B382" s="67"/>
      <c r="C382" s="67"/>
      <c r="D382" s="67"/>
      <c r="E382" s="67"/>
      <c r="F382" s="67"/>
      <c r="G382" s="67"/>
      <c r="H382" s="67"/>
      <c r="I382" s="67"/>
      <c r="J382" s="67"/>
      <c r="K382" s="67"/>
      <c r="L382" s="67"/>
      <c r="M382" s="67"/>
      <c r="N382" s="67"/>
      <c r="O382" s="67"/>
      <c r="P382" s="67"/>
      <c r="Q382" s="67"/>
      <c r="R382" s="67"/>
      <c r="S382" s="67"/>
    </row>
    <row r="383" spans="1:19" x14ac:dyDescent="0.25">
      <c r="A383" s="67"/>
      <c r="B383" s="67"/>
      <c r="C383" s="67"/>
      <c r="D383" s="67"/>
      <c r="E383" s="67"/>
      <c r="F383" s="67"/>
      <c r="G383" s="67"/>
      <c r="H383" s="67"/>
      <c r="I383" s="67"/>
      <c r="J383" s="67"/>
      <c r="K383" s="67"/>
      <c r="L383" s="67"/>
      <c r="M383" s="67"/>
      <c r="N383" s="67"/>
      <c r="O383" s="67"/>
      <c r="P383" s="67"/>
      <c r="Q383" s="67"/>
      <c r="R383" s="67"/>
      <c r="S383" s="67"/>
    </row>
    <row r="384" spans="1:19" x14ac:dyDescent="0.25">
      <c r="A384" s="67"/>
      <c r="B384" s="67"/>
      <c r="C384" s="67"/>
      <c r="D384" s="67"/>
      <c r="E384" s="67"/>
      <c r="F384" s="67"/>
      <c r="G384" s="67"/>
      <c r="H384" s="67"/>
      <c r="I384" s="67"/>
      <c r="J384" s="67"/>
      <c r="K384" s="67"/>
      <c r="L384" s="67"/>
      <c r="M384" s="67"/>
      <c r="N384" s="67"/>
      <c r="O384" s="67"/>
      <c r="P384" s="67"/>
      <c r="Q384" s="67"/>
      <c r="R384" s="67"/>
      <c r="S384" s="67"/>
    </row>
    <row r="385" spans="1:19" x14ac:dyDescent="0.25">
      <c r="A385" s="67"/>
      <c r="B385" s="67"/>
      <c r="C385" s="67"/>
      <c r="D385" s="67"/>
      <c r="E385" s="67"/>
      <c r="F385" s="67"/>
      <c r="G385" s="67"/>
      <c r="H385" s="67"/>
      <c r="I385" s="67"/>
      <c r="J385" s="67"/>
      <c r="K385" s="67"/>
      <c r="L385" s="67"/>
      <c r="M385" s="67"/>
      <c r="N385" s="67"/>
      <c r="O385" s="67"/>
      <c r="P385" s="67"/>
      <c r="Q385" s="67"/>
      <c r="R385" s="67"/>
      <c r="S385" s="67"/>
    </row>
    <row r="386" spans="1:19" x14ac:dyDescent="0.25">
      <c r="A386" s="67"/>
      <c r="B386" s="67"/>
      <c r="C386" s="67"/>
      <c r="D386" s="67"/>
      <c r="E386" s="67"/>
      <c r="F386" s="67"/>
      <c r="G386" s="67"/>
      <c r="H386" s="67"/>
      <c r="I386" s="67"/>
      <c r="J386" s="67"/>
      <c r="K386" s="67"/>
      <c r="L386" s="67"/>
      <c r="M386" s="67"/>
      <c r="N386" s="67"/>
      <c r="O386" s="67"/>
      <c r="P386" s="67"/>
      <c r="Q386" s="67"/>
      <c r="R386" s="67"/>
      <c r="S386" s="67"/>
    </row>
    <row r="387" spans="1:19" x14ac:dyDescent="0.25">
      <c r="A387" s="67"/>
      <c r="B387" s="67"/>
      <c r="C387" s="67"/>
      <c r="D387" s="67"/>
      <c r="E387" s="67"/>
      <c r="F387" s="67"/>
      <c r="G387" s="67"/>
      <c r="H387" s="67"/>
      <c r="I387" s="67"/>
      <c r="J387" s="67"/>
      <c r="K387" s="67"/>
      <c r="L387" s="67"/>
      <c r="M387" s="67"/>
      <c r="N387" s="67"/>
      <c r="O387" s="67"/>
      <c r="P387" s="67"/>
      <c r="Q387" s="67"/>
      <c r="R387" s="67"/>
      <c r="S387" s="67"/>
    </row>
    <row r="388" spans="1:19" x14ac:dyDescent="0.25">
      <c r="A388" s="67"/>
      <c r="B388" s="67"/>
      <c r="C388" s="67"/>
      <c r="D388" s="67"/>
      <c r="E388" s="67"/>
      <c r="F388" s="67"/>
      <c r="G388" s="67"/>
      <c r="H388" s="67"/>
      <c r="I388" s="67"/>
      <c r="J388" s="67"/>
      <c r="K388" s="67"/>
      <c r="L388" s="67"/>
      <c r="M388" s="67"/>
      <c r="N388" s="67"/>
      <c r="O388" s="67"/>
      <c r="P388" s="67"/>
      <c r="Q388" s="67"/>
      <c r="R388" s="67"/>
      <c r="S388" s="67"/>
    </row>
    <row r="389" spans="1:19" x14ac:dyDescent="0.25">
      <c r="A389" s="67"/>
      <c r="B389" s="67"/>
      <c r="C389" s="67"/>
      <c r="D389" s="67"/>
      <c r="E389" s="67"/>
      <c r="F389" s="67"/>
      <c r="G389" s="67"/>
      <c r="H389" s="67"/>
      <c r="I389" s="67"/>
      <c r="J389" s="67"/>
      <c r="K389" s="67"/>
      <c r="L389" s="67"/>
      <c r="M389" s="67"/>
      <c r="N389" s="67"/>
      <c r="O389" s="67"/>
      <c r="P389" s="67"/>
      <c r="Q389" s="67"/>
      <c r="R389" s="67"/>
      <c r="S389" s="67"/>
    </row>
    <row r="390" spans="1:19" x14ac:dyDescent="0.25">
      <c r="A390" s="67"/>
      <c r="B390" s="67"/>
      <c r="C390" s="67"/>
      <c r="D390" s="67"/>
      <c r="E390" s="67"/>
      <c r="F390" s="67"/>
      <c r="G390" s="67"/>
      <c r="H390" s="67"/>
      <c r="I390" s="67"/>
      <c r="J390" s="67"/>
      <c r="K390" s="67"/>
      <c r="L390" s="67"/>
      <c r="M390" s="67"/>
      <c r="N390" s="67"/>
      <c r="O390" s="67"/>
      <c r="P390" s="67"/>
      <c r="Q390" s="67"/>
      <c r="R390" s="67"/>
      <c r="S390" s="67"/>
    </row>
    <row r="391" spans="1:19" x14ac:dyDescent="0.25">
      <c r="A391" s="67"/>
      <c r="B391" s="67"/>
      <c r="C391" s="67"/>
      <c r="D391" s="67"/>
      <c r="E391" s="67"/>
      <c r="F391" s="67"/>
      <c r="G391" s="67"/>
      <c r="H391" s="67"/>
      <c r="I391" s="67"/>
      <c r="J391" s="67"/>
      <c r="K391" s="67"/>
      <c r="L391" s="67"/>
      <c r="M391" s="67"/>
      <c r="N391" s="67"/>
      <c r="O391" s="67"/>
      <c r="P391" s="67"/>
      <c r="Q391" s="67"/>
      <c r="R391" s="67"/>
      <c r="S391" s="67"/>
    </row>
    <row r="392" spans="1:19" x14ac:dyDescent="0.25">
      <c r="A392" s="67"/>
      <c r="B392" s="67"/>
      <c r="C392" s="67"/>
      <c r="D392" s="67"/>
      <c r="E392" s="67"/>
      <c r="F392" s="67"/>
      <c r="G392" s="67"/>
      <c r="H392" s="67"/>
      <c r="I392" s="67"/>
      <c r="J392" s="67"/>
      <c r="K392" s="67"/>
      <c r="L392" s="67"/>
      <c r="M392" s="67"/>
      <c r="N392" s="67"/>
      <c r="O392" s="67"/>
      <c r="P392" s="67"/>
      <c r="Q392" s="67"/>
      <c r="R392" s="67"/>
      <c r="S392" s="67"/>
    </row>
    <row r="393" spans="1:19" x14ac:dyDescent="0.25">
      <c r="A393" s="67"/>
      <c r="B393" s="67"/>
      <c r="C393" s="67"/>
      <c r="D393" s="67"/>
      <c r="E393" s="67"/>
      <c r="F393" s="67"/>
      <c r="G393" s="67"/>
      <c r="H393" s="67"/>
      <c r="I393" s="67"/>
      <c r="J393" s="67"/>
      <c r="K393" s="67"/>
      <c r="L393" s="67"/>
      <c r="M393" s="67"/>
      <c r="N393" s="67"/>
      <c r="O393" s="67"/>
      <c r="P393" s="67"/>
      <c r="Q393" s="67"/>
      <c r="R393" s="67"/>
      <c r="S393" s="67"/>
    </row>
    <row r="394" spans="1:19" x14ac:dyDescent="0.25">
      <c r="A394" s="67"/>
      <c r="B394" s="67"/>
      <c r="C394" s="67"/>
      <c r="D394" s="67"/>
      <c r="E394" s="67"/>
      <c r="F394" s="67"/>
      <c r="G394" s="67"/>
      <c r="H394" s="67"/>
      <c r="I394" s="67"/>
      <c r="J394" s="67"/>
      <c r="K394" s="67"/>
      <c r="L394" s="67"/>
      <c r="M394" s="67"/>
      <c r="N394" s="67"/>
      <c r="O394" s="67"/>
      <c r="P394" s="67"/>
      <c r="Q394" s="67"/>
      <c r="R394" s="67"/>
      <c r="S394" s="67"/>
    </row>
    <row r="395" spans="1:19" x14ac:dyDescent="0.25">
      <c r="A395" s="67"/>
      <c r="B395" s="67"/>
      <c r="C395" s="67"/>
      <c r="D395" s="67"/>
      <c r="E395" s="67"/>
      <c r="F395" s="67"/>
      <c r="G395" s="67"/>
      <c r="H395" s="67"/>
      <c r="I395" s="67"/>
      <c r="J395" s="67"/>
      <c r="K395" s="67"/>
      <c r="L395" s="67"/>
      <c r="M395" s="67"/>
      <c r="N395" s="67"/>
      <c r="O395" s="67"/>
      <c r="P395" s="67"/>
      <c r="Q395" s="67"/>
      <c r="R395" s="67"/>
      <c r="S395" s="67"/>
    </row>
    <row r="396" spans="1:19" x14ac:dyDescent="0.25">
      <c r="A396" s="67"/>
      <c r="B396" s="67"/>
      <c r="C396" s="67"/>
      <c r="D396" s="67"/>
      <c r="E396" s="67"/>
      <c r="F396" s="67"/>
      <c r="G396" s="67"/>
      <c r="H396" s="67"/>
      <c r="I396" s="67"/>
      <c r="J396" s="67"/>
      <c r="K396" s="67"/>
      <c r="L396" s="67"/>
      <c r="M396" s="67"/>
      <c r="N396" s="67"/>
      <c r="O396" s="67"/>
      <c r="P396" s="67"/>
      <c r="Q396" s="67"/>
      <c r="R396" s="67"/>
      <c r="S396" s="67"/>
    </row>
    <row r="397" spans="1:19" x14ac:dyDescent="0.25">
      <c r="A397" s="67"/>
      <c r="B397" s="67"/>
      <c r="C397" s="67"/>
      <c r="D397" s="67"/>
      <c r="E397" s="67"/>
      <c r="F397" s="67"/>
      <c r="G397" s="67"/>
      <c r="H397" s="67"/>
      <c r="I397" s="67"/>
      <c r="J397" s="67"/>
      <c r="K397" s="67"/>
      <c r="L397" s="67"/>
      <c r="M397" s="67"/>
      <c r="N397" s="67"/>
      <c r="O397" s="67"/>
      <c r="P397" s="67"/>
      <c r="Q397" s="67"/>
      <c r="R397" s="67"/>
      <c r="S397" s="67"/>
    </row>
    <row r="398" spans="1:19" x14ac:dyDescent="0.25">
      <c r="A398" s="67"/>
      <c r="B398" s="67"/>
      <c r="C398" s="67"/>
      <c r="D398" s="67"/>
      <c r="E398" s="67"/>
      <c r="F398" s="67"/>
      <c r="G398" s="67"/>
      <c r="H398" s="67"/>
      <c r="I398" s="67"/>
      <c r="J398" s="67"/>
      <c r="K398" s="67"/>
      <c r="L398" s="67"/>
      <c r="M398" s="67"/>
      <c r="N398" s="67"/>
      <c r="O398" s="67"/>
      <c r="P398" s="67"/>
      <c r="Q398" s="67"/>
      <c r="R398" s="67"/>
      <c r="S398" s="67"/>
    </row>
    <row r="399" spans="1:19" x14ac:dyDescent="0.25">
      <c r="A399" s="67"/>
      <c r="B399" s="67"/>
      <c r="C399" s="67"/>
      <c r="D399" s="67"/>
      <c r="E399" s="67"/>
      <c r="F399" s="67"/>
      <c r="G399" s="67"/>
      <c r="H399" s="67"/>
      <c r="I399" s="67"/>
      <c r="J399" s="67"/>
      <c r="K399" s="67"/>
      <c r="L399" s="67"/>
      <c r="M399" s="67"/>
      <c r="N399" s="67"/>
      <c r="O399" s="67"/>
      <c r="P399" s="67"/>
      <c r="Q399" s="67"/>
      <c r="R399" s="67"/>
      <c r="S399" s="67"/>
    </row>
    <row r="400" spans="1:19" x14ac:dyDescent="0.25">
      <c r="A400" s="67"/>
      <c r="B400" s="67"/>
      <c r="C400" s="67"/>
      <c r="D400" s="67"/>
      <c r="E400" s="67"/>
      <c r="F400" s="67"/>
      <c r="G400" s="67"/>
      <c r="H400" s="67"/>
      <c r="I400" s="67"/>
      <c r="J400" s="67"/>
      <c r="K400" s="67"/>
      <c r="L400" s="67"/>
      <c r="M400" s="67"/>
      <c r="N400" s="67"/>
      <c r="O400" s="67"/>
      <c r="P400" s="67"/>
      <c r="Q400" s="67"/>
      <c r="R400" s="67"/>
      <c r="S400" s="67"/>
    </row>
    <row r="401" spans="1:19" x14ac:dyDescent="0.25">
      <c r="A401" s="67"/>
      <c r="B401" s="67"/>
      <c r="C401" s="67"/>
      <c r="D401" s="67"/>
      <c r="E401" s="67"/>
      <c r="F401" s="67"/>
      <c r="G401" s="67"/>
      <c r="H401" s="67"/>
      <c r="I401" s="67"/>
      <c r="J401" s="67"/>
      <c r="K401" s="67"/>
      <c r="L401" s="67"/>
      <c r="M401" s="67"/>
      <c r="N401" s="67"/>
      <c r="O401" s="67"/>
      <c r="P401" s="67"/>
      <c r="Q401" s="67"/>
      <c r="R401" s="67"/>
      <c r="S401" s="67"/>
    </row>
    <row r="402" spans="1:19" x14ac:dyDescent="0.25">
      <c r="A402" s="67"/>
      <c r="B402" s="67"/>
      <c r="C402" s="67"/>
      <c r="D402" s="67"/>
      <c r="E402" s="67"/>
      <c r="F402" s="67"/>
      <c r="G402" s="67"/>
      <c r="H402" s="67"/>
      <c r="I402" s="67"/>
      <c r="J402" s="67"/>
      <c r="K402" s="67"/>
      <c r="L402" s="67"/>
      <c r="M402" s="67"/>
      <c r="N402" s="67"/>
      <c r="O402" s="67"/>
      <c r="P402" s="67"/>
      <c r="Q402" s="67"/>
      <c r="R402" s="67"/>
      <c r="S402" s="67"/>
    </row>
    <row r="403" spans="1:19" x14ac:dyDescent="0.25">
      <c r="A403" s="67"/>
      <c r="B403" s="67"/>
      <c r="C403" s="67"/>
      <c r="D403" s="67"/>
      <c r="E403" s="67"/>
      <c r="F403" s="67"/>
      <c r="G403" s="67"/>
      <c r="H403" s="67"/>
      <c r="I403" s="67"/>
      <c r="J403" s="67"/>
      <c r="K403" s="67"/>
      <c r="L403" s="67"/>
      <c r="M403" s="67"/>
      <c r="N403" s="67"/>
      <c r="O403" s="67"/>
      <c r="P403" s="67"/>
      <c r="Q403" s="67"/>
      <c r="R403" s="67"/>
      <c r="S403" s="67"/>
    </row>
    <row r="404" spans="1:19" x14ac:dyDescent="0.25">
      <c r="A404" s="67"/>
      <c r="B404" s="67"/>
      <c r="C404" s="67"/>
      <c r="D404" s="67"/>
      <c r="E404" s="67"/>
      <c r="F404" s="67"/>
      <c r="G404" s="67"/>
      <c r="H404" s="67"/>
      <c r="I404" s="67"/>
      <c r="J404" s="67"/>
      <c r="K404" s="67"/>
      <c r="L404" s="67"/>
      <c r="M404" s="67"/>
      <c r="N404" s="67"/>
      <c r="O404" s="67"/>
      <c r="P404" s="67"/>
      <c r="Q404" s="67"/>
      <c r="R404" s="67"/>
      <c r="S404" s="67"/>
    </row>
    <row r="405" spans="1:19" x14ac:dyDescent="0.25">
      <c r="A405" s="67"/>
      <c r="B405" s="67"/>
      <c r="C405" s="67"/>
      <c r="D405" s="67"/>
      <c r="E405" s="67"/>
      <c r="F405" s="67"/>
      <c r="G405" s="67"/>
      <c r="H405" s="67"/>
      <c r="I405" s="67"/>
      <c r="J405" s="67"/>
      <c r="K405" s="67"/>
      <c r="L405" s="67"/>
      <c r="M405" s="67"/>
      <c r="N405" s="67"/>
      <c r="O405" s="67"/>
      <c r="P405" s="67"/>
      <c r="Q405" s="67"/>
      <c r="R405" s="67"/>
      <c r="S405" s="67"/>
    </row>
    <row r="406" spans="1:19" x14ac:dyDescent="0.25">
      <c r="A406" s="67"/>
      <c r="B406" s="67"/>
      <c r="C406" s="67"/>
      <c r="D406" s="67"/>
      <c r="E406" s="67"/>
      <c r="F406" s="67"/>
      <c r="G406" s="67"/>
      <c r="H406" s="67"/>
      <c r="I406" s="67"/>
      <c r="J406" s="67"/>
      <c r="K406" s="67"/>
      <c r="L406" s="67"/>
      <c r="M406" s="67"/>
      <c r="N406" s="67"/>
      <c r="O406" s="67"/>
      <c r="P406" s="67"/>
      <c r="Q406" s="67"/>
      <c r="R406" s="67"/>
      <c r="S406" s="67"/>
    </row>
    <row r="407" spans="1:19" x14ac:dyDescent="0.25">
      <c r="A407" s="67"/>
      <c r="B407" s="67"/>
      <c r="C407" s="67"/>
      <c r="D407" s="67"/>
      <c r="E407" s="67"/>
      <c r="F407" s="67"/>
      <c r="G407" s="67"/>
      <c r="H407" s="67"/>
      <c r="I407" s="67"/>
      <c r="J407" s="67"/>
      <c r="K407" s="67"/>
      <c r="L407" s="67"/>
      <c r="M407" s="67"/>
      <c r="N407" s="67"/>
      <c r="O407" s="67"/>
      <c r="P407" s="67"/>
      <c r="Q407" s="67"/>
      <c r="R407" s="67"/>
      <c r="S407" s="67"/>
    </row>
    <row r="408" spans="1:19" x14ac:dyDescent="0.25">
      <c r="A408" s="67"/>
      <c r="B408" s="67"/>
      <c r="C408" s="67"/>
      <c r="D408" s="67"/>
      <c r="E408" s="67"/>
      <c r="F408" s="67"/>
      <c r="G408" s="67"/>
      <c r="H408" s="67"/>
      <c r="I408" s="67"/>
      <c r="J408" s="67"/>
      <c r="K408" s="67"/>
      <c r="L408" s="67"/>
      <c r="M408" s="67"/>
      <c r="N408" s="67"/>
      <c r="O408" s="67"/>
      <c r="P408" s="67"/>
      <c r="Q408" s="67"/>
      <c r="R408" s="67"/>
      <c r="S408" s="67"/>
    </row>
    <row r="409" spans="1:19" x14ac:dyDescent="0.25">
      <c r="A409" s="67"/>
      <c r="B409" s="67"/>
      <c r="C409" s="67"/>
      <c r="D409" s="67"/>
      <c r="E409" s="67"/>
      <c r="F409" s="67"/>
      <c r="G409" s="67"/>
      <c r="H409" s="67"/>
      <c r="I409" s="67"/>
      <c r="J409" s="67"/>
      <c r="K409" s="67"/>
      <c r="L409" s="67"/>
      <c r="M409" s="67"/>
      <c r="N409" s="67"/>
      <c r="O409" s="67"/>
      <c r="P409" s="67"/>
      <c r="Q409" s="67"/>
      <c r="R409" s="67"/>
      <c r="S409" s="67"/>
    </row>
    <row r="410" spans="1:19" x14ac:dyDescent="0.25">
      <c r="A410" s="67"/>
      <c r="B410" s="67"/>
      <c r="C410" s="67"/>
      <c r="D410" s="67"/>
      <c r="E410" s="67"/>
      <c r="F410" s="67"/>
      <c r="G410" s="67"/>
      <c r="H410" s="67"/>
      <c r="I410" s="67"/>
      <c r="J410" s="67"/>
      <c r="K410" s="67"/>
      <c r="L410" s="67"/>
      <c r="M410" s="67"/>
      <c r="N410" s="67"/>
      <c r="O410" s="67"/>
      <c r="P410" s="67"/>
      <c r="Q410" s="67"/>
      <c r="R410" s="67"/>
      <c r="S410" s="67"/>
    </row>
    <row r="411" spans="1:19" x14ac:dyDescent="0.25">
      <c r="A411" s="67"/>
      <c r="B411" s="67"/>
      <c r="C411" s="67"/>
      <c r="D411" s="67"/>
      <c r="E411" s="67"/>
      <c r="F411" s="67"/>
      <c r="G411" s="67"/>
      <c r="H411" s="67"/>
      <c r="I411" s="67"/>
      <c r="J411" s="67"/>
      <c r="K411" s="67"/>
      <c r="L411" s="67"/>
      <c r="M411" s="67"/>
      <c r="N411" s="67"/>
      <c r="O411" s="67"/>
      <c r="P411" s="67"/>
      <c r="Q411" s="67"/>
      <c r="R411" s="67"/>
      <c r="S411" s="67"/>
    </row>
    <row r="412" spans="1:19" x14ac:dyDescent="0.25">
      <c r="A412" s="67"/>
      <c r="B412" s="67"/>
      <c r="C412" s="67"/>
      <c r="D412" s="67"/>
      <c r="E412" s="67"/>
      <c r="F412" s="67"/>
      <c r="G412" s="67"/>
      <c r="H412" s="67"/>
      <c r="I412" s="67"/>
      <c r="J412" s="67"/>
      <c r="K412" s="67"/>
      <c r="L412" s="67"/>
      <c r="M412" s="67"/>
      <c r="N412" s="67"/>
      <c r="O412" s="67"/>
      <c r="P412" s="67"/>
      <c r="Q412" s="67"/>
      <c r="R412" s="67"/>
      <c r="S412" s="67"/>
    </row>
    <row r="413" spans="1:19" x14ac:dyDescent="0.25">
      <c r="A413" s="67"/>
      <c r="B413" s="67"/>
      <c r="C413" s="67"/>
      <c r="D413" s="67"/>
      <c r="E413" s="67"/>
      <c r="F413" s="67"/>
      <c r="G413" s="67"/>
      <c r="H413" s="67"/>
      <c r="I413" s="67"/>
      <c r="J413" s="67"/>
      <c r="K413" s="67"/>
      <c r="L413" s="67"/>
      <c r="M413" s="67"/>
      <c r="N413" s="67"/>
      <c r="O413" s="67"/>
      <c r="P413" s="67"/>
      <c r="Q413" s="67"/>
      <c r="R413" s="67"/>
      <c r="S413" s="67"/>
    </row>
    <row r="414" spans="1:19" x14ac:dyDescent="0.25">
      <c r="A414" s="67"/>
      <c r="B414" s="67"/>
      <c r="C414" s="67"/>
      <c r="D414" s="67"/>
      <c r="E414" s="67"/>
      <c r="F414" s="67"/>
      <c r="G414" s="67"/>
      <c r="H414" s="67"/>
      <c r="I414" s="67"/>
      <c r="J414" s="67"/>
      <c r="K414" s="67"/>
      <c r="L414" s="67"/>
      <c r="M414" s="67"/>
      <c r="N414" s="67"/>
      <c r="O414" s="67"/>
      <c r="P414" s="67"/>
      <c r="Q414" s="67"/>
      <c r="R414" s="67"/>
      <c r="S414" s="67"/>
    </row>
    <row r="415" spans="1:19" x14ac:dyDescent="0.25">
      <c r="A415" s="67"/>
      <c r="B415" s="67"/>
      <c r="C415" s="67"/>
      <c r="D415" s="67"/>
      <c r="E415" s="67"/>
      <c r="F415" s="67"/>
      <c r="G415" s="67"/>
      <c r="H415" s="67"/>
      <c r="I415" s="67"/>
      <c r="J415" s="67"/>
      <c r="K415" s="67"/>
      <c r="L415" s="67"/>
      <c r="M415" s="67"/>
      <c r="N415" s="67"/>
      <c r="O415" s="67"/>
      <c r="P415" s="67"/>
      <c r="Q415" s="67"/>
      <c r="R415" s="67"/>
      <c r="S415" s="67"/>
    </row>
    <row r="416" spans="1:19" x14ac:dyDescent="0.25">
      <c r="A416" s="67"/>
      <c r="B416" s="67"/>
      <c r="C416" s="67"/>
      <c r="D416" s="67"/>
      <c r="E416" s="67"/>
      <c r="F416" s="67"/>
      <c r="G416" s="67"/>
      <c r="H416" s="67"/>
      <c r="I416" s="67"/>
      <c r="J416" s="67"/>
      <c r="K416" s="67"/>
      <c r="L416" s="67"/>
      <c r="M416" s="67"/>
      <c r="N416" s="67"/>
      <c r="O416" s="67"/>
      <c r="P416" s="67"/>
      <c r="Q416" s="67"/>
      <c r="R416" s="67"/>
      <c r="S416" s="67"/>
    </row>
    <row r="417" spans="1:19" x14ac:dyDescent="0.25">
      <c r="A417" s="67"/>
      <c r="B417" s="67"/>
      <c r="C417" s="67"/>
      <c r="D417" s="67"/>
      <c r="E417" s="67"/>
      <c r="F417" s="67"/>
      <c r="G417" s="67"/>
      <c r="H417" s="67"/>
      <c r="I417" s="67"/>
      <c r="J417" s="67"/>
      <c r="K417" s="67"/>
      <c r="L417" s="67"/>
      <c r="M417" s="67"/>
      <c r="N417" s="67"/>
      <c r="O417" s="67"/>
      <c r="P417" s="67"/>
      <c r="Q417" s="67"/>
      <c r="R417" s="67"/>
      <c r="S417" s="67"/>
    </row>
    <row r="418" spans="1:19" x14ac:dyDescent="0.25">
      <c r="A418" s="67"/>
      <c r="B418" s="67"/>
      <c r="C418" s="67"/>
      <c r="D418" s="67"/>
      <c r="E418" s="67"/>
      <c r="F418" s="67"/>
      <c r="G418" s="67"/>
      <c r="H418" s="67"/>
      <c r="I418" s="67"/>
      <c r="J418" s="67"/>
      <c r="K418" s="67"/>
      <c r="L418" s="67"/>
      <c r="M418" s="67"/>
      <c r="N418" s="67"/>
      <c r="O418" s="67"/>
      <c r="P418" s="67"/>
      <c r="Q418" s="67"/>
      <c r="R418" s="67"/>
      <c r="S418" s="67"/>
    </row>
    <row r="419" spans="1:19" x14ac:dyDescent="0.25">
      <c r="A419" s="67"/>
      <c r="B419" s="67"/>
      <c r="C419" s="67"/>
      <c r="D419" s="67"/>
      <c r="E419" s="67"/>
      <c r="F419" s="67"/>
      <c r="G419" s="67"/>
      <c r="H419" s="67"/>
      <c r="I419" s="67"/>
      <c r="J419" s="67"/>
      <c r="K419" s="67"/>
      <c r="L419" s="67"/>
      <c r="M419" s="67"/>
      <c r="N419" s="67"/>
      <c r="O419" s="67"/>
      <c r="P419" s="67"/>
      <c r="Q419" s="67"/>
      <c r="R419" s="67"/>
      <c r="S419" s="67"/>
    </row>
    <row r="420" spans="1:19" x14ac:dyDescent="0.25">
      <c r="A420" s="67"/>
      <c r="B420" s="67"/>
      <c r="C420" s="67"/>
      <c r="D420" s="67"/>
      <c r="E420" s="67"/>
      <c r="F420" s="67"/>
      <c r="G420" s="67"/>
      <c r="H420" s="67"/>
      <c r="I420" s="67"/>
      <c r="J420" s="67"/>
      <c r="K420" s="67"/>
      <c r="L420" s="67"/>
      <c r="M420" s="67"/>
      <c r="N420" s="67"/>
      <c r="O420" s="67"/>
      <c r="P420" s="67"/>
      <c r="Q420" s="67"/>
      <c r="R420" s="67"/>
      <c r="S420" s="67"/>
    </row>
    <row r="421" spans="1:19" x14ac:dyDescent="0.25">
      <c r="A421" s="67"/>
      <c r="B421" s="67"/>
      <c r="C421" s="67"/>
      <c r="D421" s="67"/>
      <c r="E421" s="67"/>
      <c r="F421" s="67"/>
      <c r="G421" s="67"/>
      <c r="H421" s="67"/>
      <c r="I421" s="67"/>
      <c r="J421" s="67"/>
      <c r="K421" s="67"/>
      <c r="L421" s="67"/>
      <c r="M421" s="67"/>
      <c r="N421" s="67"/>
      <c r="O421" s="67"/>
      <c r="P421" s="67"/>
      <c r="Q421" s="67"/>
      <c r="R421" s="67"/>
      <c r="S421" s="67"/>
    </row>
    <row r="422" spans="1:19" x14ac:dyDescent="0.25">
      <c r="A422" s="67"/>
      <c r="B422" s="67"/>
      <c r="C422" s="67"/>
      <c r="D422" s="67"/>
      <c r="E422" s="67"/>
      <c r="F422" s="67"/>
      <c r="G422" s="67"/>
      <c r="H422" s="67"/>
      <c r="I422" s="67"/>
      <c r="J422" s="67"/>
      <c r="K422" s="67"/>
      <c r="L422" s="67"/>
      <c r="M422" s="67"/>
      <c r="N422" s="67"/>
      <c r="O422" s="67"/>
      <c r="P422" s="67"/>
      <c r="Q422" s="67"/>
      <c r="R422" s="67"/>
      <c r="S422" s="67"/>
    </row>
    <row r="423" spans="1:19" x14ac:dyDescent="0.25">
      <c r="A423" s="67"/>
      <c r="B423" s="67"/>
      <c r="C423" s="67"/>
      <c r="D423" s="67"/>
      <c r="E423" s="67"/>
      <c r="F423" s="67"/>
      <c r="G423" s="67"/>
      <c r="H423" s="67"/>
      <c r="I423" s="67"/>
      <c r="J423" s="67"/>
      <c r="K423" s="67"/>
      <c r="L423" s="67"/>
      <c r="M423" s="67"/>
      <c r="N423" s="67"/>
      <c r="O423" s="67"/>
      <c r="P423" s="67"/>
      <c r="Q423" s="67"/>
      <c r="R423" s="67"/>
      <c r="S423" s="67"/>
    </row>
    <row r="424" spans="1:19" x14ac:dyDescent="0.25">
      <c r="A424" s="67"/>
      <c r="B424" s="67"/>
      <c r="C424" s="67"/>
      <c r="D424" s="67"/>
      <c r="E424" s="67"/>
      <c r="F424" s="67"/>
      <c r="G424" s="67"/>
      <c r="H424" s="67"/>
      <c r="I424" s="67"/>
      <c r="J424" s="67"/>
      <c r="K424" s="67"/>
      <c r="L424" s="67"/>
      <c r="M424" s="67"/>
      <c r="N424" s="67"/>
      <c r="O424" s="67"/>
      <c r="P424" s="67"/>
      <c r="Q424" s="67"/>
      <c r="R424" s="67"/>
      <c r="S424" s="67"/>
    </row>
    <row r="425" spans="1:19" x14ac:dyDescent="0.25">
      <c r="A425" s="67"/>
      <c r="B425" s="67"/>
      <c r="C425" s="67"/>
      <c r="D425" s="67"/>
      <c r="E425" s="67"/>
      <c r="F425" s="67"/>
      <c r="G425" s="67"/>
      <c r="H425" s="67"/>
      <c r="I425" s="67"/>
      <c r="J425" s="67"/>
      <c r="K425" s="67"/>
      <c r="L425" s="67"/>
      <c r="M425" s="67"/>
      <c r="N425" s="67"/>
      <c r="O425" s="67"/>
      <c r="P425" s="67"/>
      <c r="Q425" s="67"/>
      <c r="R425" s="67"/>
      <c r="S425" s="67"/>
    </row>
    <row r="426" spans="1:19" x14ac:dyDescent="0.25">
      <c r="A426" s="67"/>
      <c r="B426" s="67"/>
      <c r="C426" s="67"/>
      <c r="D426" s="67"/>
      <c r="E426" s="67"/>
      <c r="F426" s="67"/>
      <c r="G426" s="67"/>
      <c r="H426" s="67"/>
      <c r="I426" s="67"/>
      <c r="J426" s="67"/>
      <c r="K426" s="67"/>
      <c r="L426" s="67"/>
      <c r="M426" s="67"/>
      <c r="N426" s="67"/>
      <c r="O426" s="67"/>
      <c r="P426" s="67"/>
      <c r="Q426" s="67"/>
      <c r="R426" s="67"/>
      <c r="S426" s="67"/>
    </row>
    <row r="427" spans="1:19" x14ac:dyDescent="0.25">
      <c r="A427" s="67"/>
      <c r="B427" s="67"/>
      <c r="C427" s="67"/>
      <c r="D427" s="67"/>
      <c r="E427" s="67"/>
      <c r="F427" s="67"/>
      <c r="G427" s="67"/>
      <c r="H427" s="67"/>
      <c r="I427" s="67"/>
      <c r="J427" s="67"/>
      <c r="K427" s="67"/>
      <c r="L427" s="67"/>
      <c r="M427" s="67"/>
      <c r="N427" s="67"/>
      <c r="O427" s="67"/>
      <c r="P427" s="67"/>
      <c r="Q427" s="67"/>
      <c r="R427" s="67"/>
      <c r="S427" s="67"/>
    </row>
    <row r="428" spans="1:19" x14ac:dyDescent="0.25">
      <c r="A428" s="67"/>
      <c r="B428" s="67"/>
      <c r="C428" s="67"/>
      <c r="D428" s="67"/>
      <c r="E428" s="67"/>
      <c r="F428" s="67"/>
      <c r="G428" s="67"/>
      <c r="H428" s="67"/>
      <c r="I428" s="67"/>
      <c r="J428" s="67"/>
      <c r="K428" s="67"/>
      <c r="L428" s="67"/>
      <c r="M428" s="67"/>
      <c r="N428" s="67"/>
      <c r="O428" s="67"/>
      <c r="P428" s="67"/>
      <c r="Q428" s="67"/>
      <c r="R428" s="67"/>
      <c r="S428" s="67"/>
    </row>
    <row r="429" spans="1:19" x14ac:dyDescent="0.25">
      <c r="A429" s="67"/>
      <c r="B429" s="67"/>
      <c r="C429" s="67"/>
      <c r="D429" s="67"/>
      <c r="E429" s="67"/>
      <c r="F429" s="67"/>
      <c r="G429" s="67"/>
      <c r="H429" s="67"/>
      <c r="I429" s="67"/>
      <c r="J429" s="67"/>
      <c r="K429" s="67"/>
      <c r="L429" s="67"/>
      <c r="M429" s="67"/>
      <c r="N429" s="67"/>
      <c r="O429" s="67"/>
      <c r="P429" s="67"/>
      <c r="Q429" s="67"/>
      <c r="R429" s="67"/>
      <c r="S429" s="67"/>
    </row>
    <row r="430" spans="1:19" x14ac:dyDescent="0.25">
      <c r="A430" s="67"/>
      <c r="B430" s="67"/>
      <c r="C430" s="67"/>
      <c r="D430" s="67"/>
      <c r="E430" s="67"/>
      <c r="F430" s="67"/>
      <c r="G430" s="67"/>
      <c r="H430" s="67"/>
      <c r="I430" s="67"/>
      <c r="J430" s="67"/>
      <c r="K430" s="67"/>
      <c r="L430" s="67"/>
      <c r="M430" s="67"/>
      <c r="N430" s="67"/>
      <c r="O430" s="67"/>
      <c r="P430" s="67"/>
      <c r="Q430" s="67"/>
      <c r="R430" s="67"/>
      <c r="S430" s="67"/>
    </row>
    <row r="431" spans="1:19" x14ac:dyDescent="0.25">
      <c r="A431" s="67"/>
      <c r="B431" s="67"/>
      <c r="C431" s="67"/>
      <c r="D431" s="67"/>
      <c r="E431" s="67"/>
      <c r="F431" s="67"/>
      <c r="G431" s="67"/>
      <c r="H431" s="67"/>
      <c r="I431" s="67"/>
      <c r="J431" s="67"/>
      <c r="K431" s="67"/>
      <c r="L431" s="67"/>
      <c r="M431" s="67"/>
      <c r="N431" s="67"/>
      <c r="O431" s="67"/>
      <c r="P431" s="67"/>
      <c r="Q431" s="67"/>
      <c r="R431" s="67"/>
      <c r="S431" s="67"/>
    </row>
    <row r="432" spans="1:19" x14ac:dyDescent="0.25">
      <c r="A432" s="67"/>
      <c r="B432" s="67"/>
      <c r="C432" s="67"/>
      <c r="D432" s="67"/>
      <c r="E432" s="67"/>
      <c r="F432" s="67"/>
      <c r="G432" s="67"/>
      <c r="H432" s="67"/>
      <c r="I432" s="67"/>
      <c r="J432" s="67"/>
      <c r="K432" s="67"/>
      <c r="L432" s="67"/>
      <c r="M432" s="67"/>
      <c r="N432" s="67"/>
      <c r="O432" s="67"/>
      <c r="P432" s="67"/>
      <c r="Q432" s="67"/>
      <c r="R432" s="67"/>
      <c r="S432" s="67"/>
    </row>
    <row r="433" spans="1:19" x14ac:dyDescent="0.25">
      <c r="A433" s="67"/>
      <c r="B433" s="67"/>
      <c r="C433" s="67"/>
      <c r="D433" s="67"/>
      <c r="E433" s="67"/>
      <c r="F433" s="67"/>
      <c r="G433" s="67"/>
      <c r="H433" s="67"/>
      <c r="I433" s="67"/>
      <c r="J433" s="67"/>
      <c r="K433" s="67"/>
      <c r="L433" s="67"/>
      <c r="M433" s="67"/>
      <c r="N433" s="67"/>
      <c r="O433" s="67"/>
      <c r="P433" s="67"/>
      <c r="Q433" s="67"/>
      <c r="R433" s="67"/>
      <c r="S433" s="67"/>
    </row>
    <row r="434" spans="1:19" x14ac:dyDescent="0.25">
      <c r="A434" s="67"/>
      <c r="B434" s="67"/>
      <c r="C434" s="67"/>
      <c r="D434" s="67"/>
      <c r="E434" s="67"/>
      <c r="F434" s="67"/>
      <c r="G434" s="67"/>
      <c r="H434" s="67"/>
      <c r="I434" s="67"/>
      <c r="J434" s="67"/>
      <c r="K434" s="67"/>
      <c r="L434" s="67"/>
      <c r="M434" s="67"/>
      <c r="N434" s="67"/>
      <c r="O434" s="67"/>
      <c r="P434" s="67"/>
      <c r="Q434" s="67"/>
      <c r="R434" s="67"/>
      <c r="S434" s="67"/>
    </row>
    <row r="435" spans="1:19" x14ac:dyDescent="0.25">
      <c r="A435" s="67"/>
      <c r="B435" s="67"/>
      <c r="C435" s="67"/>
      <c r="D435" s="67"/>
      <c r="E435" s="67"/>
      <c r="F435" s="67"/>
      <c r="G435" s="67"/>
      <c r="H435" s="67"/>
      <c r="I435" s="67"/>
      <c r="J435" s="67"/>
      <c r="K435" s="67"/>
      <c r="L435" s="67"/>
      <c r="M435" s="67"/>
      <c r="N435" s="67"/>
      <c r="O435" s="67"/>
      <c r="P435" s="67"/>
      <c r="Q435" s="67"/>
      <c r="R435" s="67"/>
      <c r="S435" s="67"/>
    </row>
    <row r="436" spans="1:19" x14ac:dyDescent="0.25">
      <c r="A436" s="67"/>
      <c r="B436" s="67"/>
      <c r="C436" s="67"/>
      <c r="D436" s="67"/>
      <c r="E436" s="67"/>
      <c r="F436" s="67"/>
      <c r="G436" s="67"/>
      <c r="H436" s="67"/>
      <c r="I436" s="67"/>
      <c r="J436" s="67"/>
      <c r="K436" s="67"/>
      <c r="L436" s="67"/>
      <c r="M436" s="67"/>
      <c r="N436" s="67"/>
      <c r="O436" s="67"/>
      <c r="P436" s="67"/>
      <c r="Q436" s="67"/>
      <c r="R436" s="67"/>
      <c r="S436" s="67"/>
    </row>
    <row r="437" spans="1:19" x14ac:dyDescent="0.25">
      <c r="A437" s="67"/>
      <c r="B437" s="67"/>
      <c r="C437" s="67"/>
      <c r="D437" s="67"/>
      <c r="E437" s="67"/>
      <c r="F437" s="67"/>
      <c r="G437" s="67"/>
      <c r="H437" s="67"/>
      <c r="I437" s="67"/>
      <c r="J437" s="67"/>
      <c r="K437" s="67"/>
      <c r="L437" s="67"/>
      <c r="M437" s="67"/>
      <c r="N437" s="67"/>
      <c r="O437" s="67"/>
      <c r="P437" s="67"/>
      <c r="Q437" s="67"/>
      <c r="R437" s="67"/>
      <c r="S437" s="67"/>
    </row>
    <row r="438" spans="1:19" x14ac:dyDescent="0.25">
      <c r="A438" s="67"/>
      <c r="B438" s="67"/>
      <c r="C438" s="67"/>
      <c r="D438" s="67"/>
      <c r="E438" s="67"/>
      <c r="F438" s="67"/>
      <c r="G438" s="67"/>
      <c r="H438" s="67"/>
      <c r="I438" s="67"/>
      <c r="J438" s="67"/>
      <c r="K438" s="67"/>
      <c r="L438" s="67"/>
      <c r="M438" s="67"/>
      <c r="N438" s="67"/>
      <c r="O438" s="67"/>
      <c r="P438" s="67"/>
      <c r="Q438" s="67"/>
      <c r="R438" s="67"/>
      <c r="S438" s="67"/>
    </row>
    <row r="439" spans="1:19" x14ac:dyDescent="0.25">
      <c r="A439" s="67"/>
      <c r="B439" s="67"/>
      <c r="C439" s="67"/>
      <c r="D439" s="67"/>
      <c r="E439" s="67"/>
      <c r="F439" s="67"/>
      <c r="G439" s="67"/>
      <c r="H439" s="67"/>
      <c r="I439" s="67"/>
      <c r="J439" s="67"/>
      <c r="K439" s="67"/>
      <c r="L439" s="67"/>
      <c r="M439" s="67"/>
      <c r="N439" s="67"/>
      <c r="O439" s="67"/>
      <c r="P439" s="67"/>
      <c r="Q439" s="67"/>
      <c r="R439" s="67"/>
      <c r="S439" s="67"/>
    </row>
    <row r="440" spans="1:19" x14ac:dyDescent="0.25">
      <c r="A440" s="67"/>
      <c r="B440" s="67"/>
      <c r="C440" s="67"/>
      <c r="D440" s="67"/>
      <c r="E440" s="67"/>
      <c r="F440" s="67"/>
      <c r="G440" s="67"/>
      <c r="H440" s="67"/>
      <c r="I440" s="67"/>
      <c r="J440" s="67"/>
      <c r="K440" s="67"/>
      <c r="L440" s="67"/>
      <c r="M440" s="67"/>
      <c r="N440" s="67"/>
      <c r="O440" s="67"/>
      <c r="P440" s="67"/>
      <c r="Q440" s="67"/>
      <c r="R440" s="67"/>
      <c r="S440" s="67"/>
    </row>
    <row r="441" spans="1:19" x14ac:dyDescent="0.25">
      <c r="A441" s="67"/>
      <c r="B441" s="67"/>
      <c r="C441" s="67"/>
      <c r="D441" s="67"/>
      <c r="E441" s="67"/>
      <c r="F441" s="67"/>
      <c r="G441" s="67"/>
      <c r="H441" s="67"/>
      <c r="I441" s="67"/>
      <c r="J441" s="67"/>
      <c r="K441" s="67"/>
      <c r="L441" s="67"/>
      <c r="M441" s="67"/>
      <c r="N441" s="67"/>
      <c r="O441" s="67"/>
      <c r="P441" s="67"/>
      <c r="Q441" s="67"/>
      <c r="R441" s="67"/>
      <c r="S441" s="67"/>
    </row>
    <row r="442" spans="1:19" x14ac:dyDescent="0.25">
      <c r="A442" s="67"/>
      <c r="B442" s="67"/>
      <c r="C442" s="67"/>
      <c r="D442" s="67"/>
      <c r="E442" s="67"/>
      <c r="F442" s="67"/>
      <c r="G442" s="67"/>
      <c r="H442" s="67"/>
      <c r="I442" s="67"/>
      <c r="J442" s="67"/>
      <c r="K442" s="67"/>
      <c r="L442" s="67"/>
      <c r="M442" s="67"/>
      <c r="N442" s="67"/>
      <c r="O442" s="67"/>
      <c r="P442" s="67"/>
      <c r="Q442" s="67"/>
      <c r="R442" s="67"/>
      <c r="S442" s="67"/>
    </row>
    <row r="443" spans="1:19" x14ac:dyDescent="0.25">
      <c r="A443" s="67"/>
      <c r="B443" s="67"/>
      <c r="C443" s="67"/>
      <c r="D443" s="67"/>
      <c r="E443" s="67"/>
      <c r="F443" s="67"/>
      <c r="G443" s="67"/>
      <c r="H443" s="67"/>
      <c r="I443" s="67"/>
      <c r="J443" s="67"/>
      <c r="K443" s="67"/>
      <c r="L443" s="67"/>
      <c r="M443" s="67"/>
      <c r="N443" s="67"/>
      <c r="O443" s="67"/>
      <c r="P443" s="67"/>
      <c r="Q443" s="67"/>
      <c r="R443" s="67"/>
      <c r="S443" s="67"/>
    </row>
    <row r="444" spans="1:19" x14ac:dyDescent="0.25">
      <c r="A444" s="67"/>
      <c r="B444" s="67"/>
      <c r="C444" s="67"/>
      <c r="D444" s="67"/>
      <c r="E444" s="67"/>
      <c r="F444" s="67"/>
      <c r="G444" s="67"/>
      <c r="H444" s="67"/>
      <c r="I444" s="67"/>
      <c r="J444" s="67"/>
      <c r="K444" s="67"/>
      <c r="L444" s="67"/>
      <c r="M444" s="67"/>
      <c r="N444" s="67"/>
      <c r="O444" s="67"/>
      <c r="P444" s="67"/>
      <c r="Q444" s="67"/>
      <c r="R444" s="67"/>
      <c r="S444" s="67"/>
    </row>
    <row r="445" spans="1:19" x14ac:dyDescent="0.25">
      <c r="A445" s="67"/>
      <c r="B445" s="67"/>
      <c r="C445" s="67"/>
      <c r="D445" s="67"/>
      <c r="E445" s="67"/>
      <c r="F445" s="67"/>
      <c r="G445" s="67"/>
      <c r="H445" s="67"/>
      <c r="I445" s="67"/>
      <c r="J445" s="67"/>
      <c r="K445" s="67"/>
      <c r="L445" s="67"/>
      <c r="M445" s="67"/>
      <c r="N445" s="67"/>
      <c r="O445" s="67"/>
      <c r="P445" s="67"/>
      <c r="Q445" s="67"/>
      <c r="R445" s="67"/>
      <c r="S445" s="67"/>
    </row>
    <row r="446" spans="1:19" x14ac:dyDescent="0.25">
      <c r="A446" s="67"/>
      <c r="B446" s="67"/>
      <c r="C446" s="67"/>
      <c r="D446" s="67"/>
      <c r="E446" s="67"/>
      <c r="F446" s="67"/>
      <c r="G446" s="67"/>
      <c r="H446" s="67"/>
      <c r="I446" s="67"/>
      <c r="J446" s="67"/>
      <c r="K446" s="67"/>
      <c r="L446" s="67"/>
      <c r="M446" s="67"/>
      <c r="N446" s="67"/>
      <c r="O446" s="67"/>
      <c r="P446" s="67"/>
      <c r="Q446" s="67"/>
      <c r="R446" s="67"/>
      <c r="S446" s="67"/>
    </row>
    <row r="447" spans="1:19" x14ac:dyDescent="0.25">
      <c r="A447" s="67"/>
      <c r="B447" s="67"/>
      <c r="C447" s="67"/>
      <c r="D447" s="67"/>
      <c r="E447" s="67"/>
      <c r="F447" s="67"/>
      <c r="G447" s="67"/>
      <c r="H447" s="67"/>
      <c r="I447" s="67"/>
      <c r="J447" s="67"/>
      <c r="K447" s="67"/>
      <c r="L447" s="67"/>
      <c r="M447" s="67"/>
      <c r="N447" s="67"/>
      <c r="O447" s="67"/>
      <c r="P447" s="67"/>
      <c r="Q447" s="67"/>
      <c r="R447" s="67"/>
      <c r="S447" s="67"/>
    </row>
    <row r="448" spans="1:19" x14ac:dyDescent="0.25">
      <c r="A448" s="67"/>
      <c r="B448" s="67"/>
      <c r="C448" s="67"/>
      <c r="D448" s="67"/>
      <c r="E448" s="67"/>
      <c r="F448" s="67"/>
      <c r="G448" s="67"/>
      <c r="H448" s="67"/>
      <c r="I448" s="67"/>
      <c r="J448" s="67"/>
      <c r="K448" s="67"/>
      <c r="L448" s="67"/>
      <c r="M448" s="67"/>
      <c r="N448" s="67"/>
      <c r="O448" s="67"/>
      <c r="P448" s="67"/>
      <c r="Q448" s="67"/>
      <c r="R448" s="67"/>
      <c r="S448" s="67"/>
    </row>
    <row r="449" spans="1:19" x14ac:dyDescent="0.25">
      <c r="A449" s="67"/>
      <c r="B449" s="67"/>
      <c r="C449" s="67"/>
      <c r="D449" s="67"/>
      <c r="E449" s="67"/>
      <c r="F449" s="67"/>
      <c r="G449" s="67"/>
      <c r="H449" s="67"/>
      <c r="I449" s="67"/>
      <c r="J449" s="67"/>
      <c r="K449" s="67"/>
      <c r="L449" s="67"/>
      <c r="M449" s="67"/>
      <c r="N449" s="67"/>
      <c r="O449" s="67"/>
      <c r="P449" s="67"/>
      <c r="Q449" s="67"/>
      <c r="R449" s="67"/>
      <c r="S449" s="67"/>
    </row>
    <row r="450" spans="1:19" x14ac:dyDescent="0.25">
      <c r="A450" s="67"/>
      <c r="B450" s="67"/>
      <c r="C450" s="67"/>
      <c r="D450" s="67"/>
      <c r="E450" s="67"/>
      <c r="F450" s="67"/>
      <c r="G450" s="67"/>
      <c r="H450" s="67"/>
      <c r="I450" s="67"/>
      <c r="J450" s="67"/>
      <c r="K450" s="67"/>
      <c r="L450" s="67"/>
      <c r="M450" s="67"/>
      <c r="N450" s="67"/>
      <c r="O450" s="67"/>
      <c r="P450" s="67"/>
      <c r="Q450" s="67"/>
      <c r="R450" s="67"/>
      <c r="S450" s="67"/>
    </row>
    <row r="451" spans="1:19" x14ac:dyDescent="0.25">
      <c r="A451" s="67"/>
      <c r="B451" s="67"/>
      <c r="C451" s="67"/>
      <c r="D451" s="67"/>
      <c r="E451" s="67"/>
      <c r="F451" s="67"/>
      <c r="G451" s="67"/>
      <c r="H451" s="67"/>
      <c r="I451" s="67"/>
      <c r="J451" s="67"/>
      <c r="K451" s="67"/>
      <c r="L451" s="67"/>
      <c r="M451" s="67"/>
      <c r="N451" s="67"/>
      <c r="O451" s="67"/>
      <c r="P451" s="67"/>
      <c r="Q451" s="67"/>
      <c r="R451" s="67"/>
      <c r="S451" s="67"/>
    </row>
    <row r="452" spans="1:19" x14ac:dyDescent="0.25">
      <c r="A452" s="67"/>
      <c r="B452" s="67"/>
      <c r="C452" s="67"/>
      <c r="D452" s="67"/>
      <c r="E452" s="67"/>
      <c r="F452" s="67"/>
      <c r="G452" s="67"/>
      <c r="H452" s="67"/>
      <c r="I452" s="67"/>
      <c r="J452" s="67"/>
      <c r="K452" s="67"/>
      <c r="L452" s="67"/>
      <c r="M452" s="67"/>
      <c r="N452" s="67"/>
      <c r="O452" s="67"/>
      <c r="P452" s="67"/>
      <c r="Q452" s="67"/>
      <c r="R452" s="67"/>
      <c r="S452" s="67"/>
    </row>
    <row r="453" spans="1:19" x14ac:dyDescent="0.25">
      <c r="A453" s="67"/>
      <c r="B453" s="67"/>
      <c r="C453" s="67"/>
      <c r="D453" s="67"/>
      <c r="E453" s="67"/>
      <c r="F453" s="67"/>
      <c r="G453" s="67"/>
      <c r="H453" s="67"/>
      <c r="I453" s="67"/>
      <c r="J453" s="67"/>
      <c r="K453" s="67"/>
      <c r="L453" s="67"/>
      <c r="M453" s="67"/>
      <c r="N453" s="67"/>
      <c r="O453" s="67"/>
      <c r="P453" s="67"/>
      <c r="Q453" s="67"/>
      <c r="R453" s="67"/>
      <c r="S453" s="67"/>
    </row>
    <row r="454" spans="1:19" x14ac:dyDescent="0.25">
      <c r="A454" s="67"/>
      <c r="B454" s="67"/>
      <c r="C454" s="67"/>
      <c r="D454" s="67"/>
      <c r="E454" s="67"/>
      <c r="F454" s="67"/>
      <c r="G454" s="67"/>
      <c r="H454" s="67"/>
      <c r="I454" s="67"/>
      <c r="J454" s="67"/>
      <c r="K454" s="67"/>
      <c r="L454" s="67"/>
      <c r="M454" s="67"/>
      <c r="N454" s="67"/>
      <c r="O454" s="67"/>
      <c r="P454" s="67"/>
      <c r="Q454" s="67"/>
      <c r="R454" s="67"/>
      <c r="S454" s="67"/>
    </row>
    <row r="455" spans="1:19" x14ac:dyDescent="0.25">
      <c r="A455" s="67"/>
      <c r="B455" s="67"/>
      <c r="C455" s="67"/>
      <c r="D455" s="67"/>
      <c r="E455" s="67"/>
      <c r="F455" s="67"/>
      <c r="G455" s="67"/>
      <c r="H455" s="67"/>
      <c r="I455" s="67"/>
      <c r="J455" s="67"/>
      <c r="K455" s="67"/>
      <c r="L455" s="67"/>
      <c r="M455" s="67"/>
      <c r="N455" s="67"/>
      <c r="O455" s="67"/>
      <c r="P455" s="67"/>
      <c r="Q455" s="67"/>
      <c r="R455" s="67"/>
      <c r="S455" s="67"/>
    </row>
    <row r="456" spans="1:19" x14ac:dyDescent="0.25">
      <c r="A456" s="67"/>
      <c r="B456" s="67"/>
      <c r="C456" s="67"/>
      <c r="D456" s="67"/>
      <c r="E456" s="67"/>
      <c r="F456" s="67"/>
      <c r="G456" s="67"/>
      <c r="H456" s="67"/>
      <c r="I456" s="67"/>
      <c r="J456" s="67"/>
      <c r="K456" s="67"/>
      <c r="L456" s="67"/>
      <c r="M456" s="67"/>
      <c r="N456" s="67"/>
      <c r="O456" s="67"/>
      <c r="P456" s="67"/>
      <c r="Q456" s="67"/>
      <c r="R456" s="67"/>
      <c r="S456" s="67"/>
    </row>
    <row r="457" spans="1:19" x14ac:dyDescent="0.25">
      <c r="A457" s="67"/>
      <c r="B457" s="67"/>
      <c r="C457" s="67"/>
      <c r="D457" s="67"/>
      <c r="E457" s="67"/>
      <c r="F457" s="67"/>
      <c r="G457" s="67"/>
      <c r="H457" s="67"/>
      <c r="I457" s="67"/>
      <c r="J457" s="67"/>
      <c r="K457" s="67"/>
      <c r="L457" s="67"/>
      <c r="M457" s="67"/>
      <c r="N457" s="67"/>
      <c r="O457" s="67"/>
      <c r="P457" s="67"/>
      <c r="Q457" s="67"/>
      <c r="R457" s="67"/>
      <c r="S457" s="67"/>
    </row>
    <row r="458" spans="1:19" x14ac:dyDescent="0.25">
      <c r="A458" s="67"/>
      <c r="B458" s="67"/>
      <c r="C458" s="67"/>
      <c r="D458" s="67"/>
      <c r="E458" s="67"/>
      <c r="F458" s="67"/>
      <c r="G458" s="67"/>
      <c r="H458" s="67"/>
      <c r="I458" s="67"/>
      <c r="J458" s="67"/>
      <c r="K458" s="67"/>
      <c r="L458" s="67"/>
      <c r="M458" s="67"/>
      <c r="N458" s="67"/>
      <c r="O458" s="67"/>
      <c r="P458" s="67"/>
      <c r="Q458" s="67"/>
      <c r="R458" s="67"/>
      <c r="S458" s="67"/>
    </row>
    <row r="459" spans="1:19" x14ac:dyDescent="0.25">
      <c r="A459" s="67"/>
      <c r="B459" s="67"/>
      <c r="C459" s="67"/>
      <c r="D459" s="67"/>
      <c r="E459" s="67"/>
      <c r="F459" s="67"/>
      <c r="G459" s="67"/>
      <c r="H459" s="67"/>
      <c r="I459" s="67"/>
      <c r="J459" s="67"/>
      <c r="K459" s="67"/>
      <c r="L459" s="67"/>
      <c r="M459" s="67"/>
      <c r="N459" s="67"/>
      <c r="O459" s="67"/>
      <c r="P459" s="67"/>
      <c r="Q459" s="67"/>
      <c r="R459" s="67"/>
      <c r="S459" s="67"/>
    </row>
    <row r="460" spans="1:19" x14ac:dyDescent="0.25">
      <c r="A460" s="67"/>
      <c r="B460" s="67"/>
      <c r="C460" s="67"/>
      <c r="D460" s="67"/>
      <c r="E460" s="67"/>
      <c r="F460" s="67"/>
      <c r="G460" s="67"/>
      <c r="H460" s="67"/>
      <c r="I460" s="67"/>
      <c r="J460" s="67"/>
      <c r="K460" s="67"/>
      <c r="L460" s="67"/>
      <c r="M460" s="67"/>
      <c r="N460" s="67"/>
      <c r="O460" s="67"/>
      <c r="P460" s="67"/>
      <c r="Q460" s="67"/>
      <c r="R460" s="67"/>
      <c r="S460" s="67"/>
    </row>
    <row r="461" spans="1:19" x14ac:dyDescent="0.25">
      <c r="A461" s="67"/>
      <c r="B461" s="67"/>
      <c r="C461" s="67"/>
      <c r="D461" s="67"/>
      <c r="E461" s="67"/>
      <c r="F461" s="67"/>
      <c r="G461" s="67"/>
      <c r="H461" s="67"/>
      <c r="I461" s="67"/>
      <c r="J461" s="67"/>
      <c r="K461" s="67"/>
      <c r="L461" s="67"/>
      <c r="M461" s="67"/>
      <c r="N461" s="67"/>
      <c r="O461" s="67"/>
      <c r="P461" s="67"/>
      <c r="Q461" s="67"/>
      <c r="R461" s="67"/>
      <c r="S461" s="67"/>
    </row>
    <row r="462" spans="1:19" x14ac:dyDescent="0.25">
      <c r="A462" s="67"/>
      <c r="B462" s="67"/>
      <c r="C462" s="67"/>
      <c r="D462" s="67"/>
      <c r="E462" s="67"/>
      <c r="F462" s="67"/>
      <c r="G462" s="67"/>
      <c r="H462" s="67"/>
      <c r="I462" s="67"/>
      <c r="J462" s="67"/>
      <c r="K462" s="67"/>
      <c r="L462" s="67"/>
      <c r="M462" s="67"/>
      <c r="N462" s="67"/>
      <c r="O462" s="67"/>
      <c r="P462" s="67"/>
      <c r="Q462" s="67"/>
      <c r="R462" s="67"/>
      <c r="S462" s="67"/>
    </row>
    <row r="463" spans="1:19" x14ac:dyDescent="0.25">
      <c r="A463" s="67"/>
      <c r="B463" s="67"/>
      <c r="C463" s="67"/>
      <c r="D463" s="67"/>
      <c r="E463" s="67"/>
      <c r="F463" s="67"/>
      <c r="G463" s="67"/>
      <c r="H463" s="67"/>
      <c r="I463" s="67"/>
      <c r="J463" s="67"/>
      <c r="K463" s="67"/>
      <c r="L463" s="67"/>
      <c r="M463" s="67"/>
      <c r="N463" s="67"/>
      <c r="O463" s="67"/>
      <c r="P463" s="67"/>
      <c r="Q463" s="67"/>
      <c r="R463" s="67"/>
      <c r="S463" s="67"/>
    </row>
    <row r="464" spans="1:19" x14ac:dyDescent="0.25">
      <c r="A464" s="67"/>
      <c r="B464" s="67"/>
      <c r="C464" s="67"/>
      <c r="D464" s="67"/>
      <c r="E464" s="67"/>
      <c r="F464" s="67"/>
      <c r="G464" s="67"/>
      <c r="H464" s="67"/>
      <c r="I464" s="67"/>
      <c r="J464" s="67"/>
      <c r="K464" s="67"/>
      <c r="L464" s="67"/>
      <c r="M464" s="67"/>
      <c r="N464" s="67"/>
      <c r="O464" s="67"/>
      <c r="P464" s="67"/>
      <c r="Q464" s="67"/>
      <c r="R464" s="67"/>
      <c r="S464" s="67"/>
    </row>
    <row r="465" spans="1:19" x14ac:dyDescent="0.25">
      <c r="A465" s="67"/>
      <c r="B465" s="67"/>
      <c r="C465" s="67"/>
      <c r="D465" s="67"/>
      <c r="E465" s="67"/>
      <c r="F465" s="67"/>
      <c r="G465" s="67"/>
      <c r="H465" s="67"/>
      <c r="I465" s="67"/>
      <c r="J465" s="67"/>
      <c r="K465" s="67"/>
      <c r="L465" s="67"/>
      <c r="M465" s="67"/>
      <c r="N465" s="67"/>
      <c r="O465" s="67"/>
      <c r="P465" s="67"/>
      <c r="Q465" s="67"/>
      <c r="R465" s="67"/>
      <c r="S465" s="67"/>
    </row>
    <row r="466" spans="1:19" x14ac:dyDescent="0.25">
      <c r="A466" s="67"/>
      <c r="B466" s="67"/>
      <c r="C466" s="67"/>
      <c r="D466" s="67"/>
      <c r="E466" s="67"/>
      <c r="F466" s="67"/>
      <c r="G466" s="67"/>
      <c r="H466" s="67"/>
      <c r="I466" s="67"/>
      <c r="J466" s="67"/>
      <c r="K466" s="67"/>
      <c r="L466" s="67"/>
      <c r="M466" s="67"/>
      <c r="N466" s="67"/>
      <c r="O466" s="67"/>
      <c r="P466" s="67"/>
      <c r="Q466" s="67"/>
      <c r="R466" s="67"/>
      <c r="S466" s="67"/>
    </row>
    <row r="467" spans="1:19" x14ac:dyDescent="0.25">
      <c r="A467" s="67"/>
      <c r="B467" s="67"/>
      <c r="C467" s="67"/>
      <c r="D467" s="67"/>
      <c r="E467" s="67"/>
      <c r="F467" s="67"/>
      <c r="G467" s="67"/>
      <c r="H467" s="67"/>
      <c r="I467" s="67"/>
      <c r="J467" s="67"/>
      <c r="K467" s="67"/>
      <c r="L467" s="67"/>
      <c r="M467" s="67"/>
      <c r="N467" s="67"/>
      <c r="O467" s="67"/>
      <c r="P467" s="67"/>
      <c r="Q467" s="67"/>
      <c r="R467" s="67"/>
      <c r="S467" s="67"/>
    </row>
    <row r="468" spans="1:19" x14ac:dyDescent="0.25">
      <c r="A468" s="67"/>
      <c r="B468" s="67"/>
      <c r="C468" s="67"/>
      <c r="D468" s="67"/>
      <c r="E468" s="67"/>
      <c r="F468" s="67"/>
      <c r="G468" s="67"/>
      <c r="H468" s="67"/>
      <c r="I468" s="67"/>
      <c r="J468" s="67"/>
      <c r="K468" s="67"/>
      <c r="L468" s="67"/>
      <c r="M468" s="67"/>
      <c r="N468" s="67"/>
      <c r="O468" s="67"/>
      <c r="P468" s="67"/>
      <c r="Q468" s="67"/>
      <c r="R468" s="67"/>
      <c r="S468" s="67"/>
    </row>
    <row r="469" spans="1:19" x14ac:dyDescent="0.25">
      <c r="A469" s="67"/>
      <c r="B469" s="67"/>
      <c r="C469" s="67"/>
      <c r="D469" s="67"/>
      <c r="E469" s="67"/>
      <c r="F469" s="67"/>
      <c r="G469" s="67"/>
      <c r="H469" s="67"/>
      <c r="I469" s="67"/>
      <c r="J469" s="67"/>
      <c r="K469" s="67"/>
      <c r="L469" s="67"/>
      <c r="M469" s="67"/>
      <c r="N469" s="67"/>
      <c r="O469" s="67"/>
      <c r="P469" s="67"/>
      <c r="Q469" s="67"/>
      <c r="R469" s="67"/>
      <c r="S469" s="67"/>
    </row>
    <row r="470" spans="1:19" x14ac:dyDescent="0.25">
      <c r="A470" s="67"/>
      <c r="B470" s="67"/>
      <c r="C470" s="67"/>
      <c r="D470" s="67"/>
      <c r="E470" s="67"/>
      <c r="F470" s="67"/>
      <c r="G470" s="67"/>
      <c r="H470" s="67"/>
      <c r="I470" s="67"/>
      <c r="J470" s="67"/>
      <c r="K470" s="67"/>
      <c r="L470" s="67"/>
      <c r="M470" s="67"/>
      <c r="N470" s="67"/>
      <c r="O470" s="67"/>
      <c r="P470" s="67"/>
      <c r="Q470" s="67"/>
      <c r="R470" s="67"/>
      <c r="S470" s="67"/>
    </row>
    <row r="471" spans="1:19" x14ac:dyDescent="0.25">
      <c r="A471" s="67"/>
      <c r="B471" s="67"/>
      <c r="C471" s="67"/>
      <c r="D471" s="67"/>
      <c r="E471" s="67"/>
      <c r="F471" s="67"/>
      <c r="G471" s="67"/>
      <c r="H471" s="67"/>
      <c r="I471" s="67"/>
      <c r="J471" s="67"/>
      <c r="K471" s="67"/>
      <c r="L471" s="67"/>
      <c r="M471" s="67"/>
      <c r="N471" s="67"/>
      <c r="O471" s="67"/>
      <c r="P471" s="67"/>
      <c r="Q471" s="67"/>
      <c r="R471" s="67"/>
      <c r="S471" s="67"/>
    </row>
    <row r="472" spans="1:19" x14ac:dyDescent="0.25">
      <c r="A472" s="67"/>
      <c r="B472" s="67"/>
      <c r="C472" s="67"/>
      <c r="D472" s="67"/>
      <c r="E472" s="67"/>
      <c r="F472" s="67"/>
      <c r="G472" s="67"/>
      <c r="H472" s="67"/>
      <c r="I472" s="67"/>
      <c r="J472" s="67"/>
      <c r="K472" s="67"/>
      <c r="L472" s="67"/>
      <c r="M472" s="67"/>
      <c r="N472" s="67"/>
      <c r="O472" s="67"/>
      <c r="P472" s="67"/>
      <c r="Q472" s="67"/>
      <c r="R472" s="67"/>
      <c r="S472" s="67"/>
    </row>
    <row r="473" spans="1:19" x14ac:dyDescent="0.25">
      <c r="A473" s="67"/>
      <c r="B473" s="67"/>
      <c r="C473" s="67"/>
      <c r="D473" s="67"/>
      <c r="E473" s="67"/>
      <c r="F473" s="67"/>
      <c r="G473" s="67"/>
      <c r="H473" s="67"/>
      <c r="I473" s="67"/>
      <c r="J473" s="67"/>
      <c r="K473" s="67"/>
      <c r="L473" s="67"/>
      <c r="M473" s="67"/>
      <c r="N473" s="67"/>
      <c r="O473" s="67"/>
      <c r="P473" s="67"/>
      <c r="Q473" s="67"/>
      <c r="R473" s="67"/>
      <c r="S473" s="67"/>
    </row>
    <row r="474" spans="1:19" x14ac:dyDescent="0.25">
      <c r="A474" s="67"/>
      <c r="B474" s="67"/>
      <c r="C474" s="67"/>
      <c r="D474" s="67"/>
      <c r="E474" s="67"/>
      <c r="F474" s="67"/>
      <c r="G474" s="67"/>
      <c r="H474" s="67"/>
      <c r="I474" s="67"/>
      <c r="J474" s="67"/>
      <c r="K474" s="67"/>
      <c r="L474" s="67"/>
      <c r="M474" s="67"/>
      <c r="N474" s="67"/>
      <c r="O474" s="67"/>
      <c r="P474" s="67"/>
      <c r="Q474" s="67"/>
      <c r="R474" s="67"/>
      <c r="S474" s="67"/>
    </row>
    <row r="475" spans="1:19" x14ac:dyDescent="0.25">
      <c r="A475" s="67"/>
      <c r="B475" s="67"/>
      <c r="C475" s="67"/>
      <c r="D475" s="67"/>
      <c r="E475" s="67"/>
      <c r="F475" s="67"/>
      <c r="G475" s="67"/>
      <c r="H475" s="67"/>
      <c r="I475" s="67"/>
      <c r="J475" s="67"/>
      <c r="K475" s="67"/>
      <c r="L475" s="67"/>
      <c r="M475" s="67"/>
      <c r="N475" s="67"/>
      <c r="O475" s="67"/>
      <c r="P475" s="67"/>
      <c r="Q475" s="67"/>
      <c r="R475" s="67"/>
      <c r="S475" s="67"/>
    </row>
    <row r="476" spans="1:19" x14ac:dyDescent="0.25">
      <c r="A476" s="67"/>
      <c r="B476" s="67"/>
      <c r="C476" s="67"/>
      <c r="D476" s="67"/>
      <c r="E476" s="67"/>
      <c r="F476" s="67"/>
      <c r="G476" s="67"/>
      <c r="H476" s="67"/>
      <c r="I476" s="67"/>
      <c r="J476" s="67"/>
      <c r="K476" s="67"/>
      <c r="L476" s="67"/>
      <c r="M476" s="67"/>
      <c r="N476" s="67"/>
      <c r="O476" s="67"/>
      <c r="P476" s="67"/>
      <c r="Q476" s="67"/>
      <c r="R476" s="67"/>
      <c r="S476" s="67"/>
    </row>
    <row r="477" spans="1:19" x14ac:dyDescent="0.25">
      <c r="A477" s="67"/>
      <c r="B477" s="67"/>
      <c r="C477" s="67"/>
      <c r="D477" s="67"/>
      <c r="E477" s="67"/>
      <c r="F477" s="67"/>
      <c r="G477" s="67"/>
      <c r="H477" s="67"/>
      <c r="I477" s="67"/>
      <c r="J477" s="67"/>
      <c r="K477" s="67"/>
      <c r="L477" s="67"/>
      <c r="M477" s="67"/>
      <c r="N477" s="67"/>
      <c r="O477" s="67"/>
      <c r="P477" s="67"/>
      <c r="Q477" s="67"/>
      <c r="R477" s="67"/>
      <c r="S477" s="67"/>
    </row>
    <row r="478" spans="1:19" x14ac:dyDescent="0.25">
      <c r="A478" s="67"/>
      <c r="B478" s="67"/>
      <c r="C478" s="67"/>
      <c r="D478" s="67"/>
      <c r="E478" s="67"/>
      <c r="F478" s="67"/>
      <c r="G478" s="67"/>
      <c r="H478" s="67"/>
      <c r="I478" s="67"/>
      <c r="J478" s="67"/>
      <c r="K478" s="67"/>
      <c r="L478" s="67"/>
      <c r="M478" s="67"/>
      <c r="N478" s="67"/>
      <c r="O478" s="67"/>
      <c r="P478" s="67"/>
      <c r="Q478" s="67"/>
      <c r="R478" s="67"/>
      <c r="S478" s="67"/>
    </row>
    <row r="479" spans="1:19" x14ac:dyDescent="0.25">
      <c r="A479" s="67"/>
      <c r="B479" s="67"/>
      <c r="C479" s="67"/>
      <c r="D479" s="67"/>
      <c r="E479" s="67"/>
      <c r="F479" s="67"/>
      <c r="G479" s="67"/>
      <c r="H479" s="67"/>
      <c r="I479" s="67"/>
      <c r="J479" s="67"/>
      <c r="K479" s="67"/>
      <c r="L479" s="67"/>
      <c r="M479" s="67"/>
      <c r="N479" s="67"/>
      <c r="O479" s="67"/>
      <c r="P479" s="67"/>
      <c r="Q479" s="67"/>
      <c r="R479" s="67"/>
      <c r="S479" s="67"/>
    </row>
    <row r="480" spans="1:19" x14ac:dyDescent="0.25">
      <c r="A480" s="67"/>
      <c r="B480" s="67"/>
      <c r="C480" s="67"/>
      <c r="D480" s="67"/>
      <c r="E480" s="67"/>
      <c r="F480" s="67"/>
      <c r="G480" s="67"/>
      <c r="H480" s="67"/>
      <c r="I480" s="67"/>
      <c r="J480" s="67"/>
      <c r="K480" s="67"/>
      <c r="L480" s="67"/>
      <c r="M480" s="67"/>
      <c r="N480" s="67"/>
      <c r="O480" s="67"/>
      <c r="P480" s="67"/>
      <c r="Q480" s="67"/>
      <c r="R480" s="67"/>
      <c r="S480" s="67"/>
    </row>
    <row r="481" spans="1:19" x14ac:dyDescent="0.25">
      <c r="A481" s="67"/>
      <c r="B481" s="67"/>
      <c r="C481" s="67"/>
      <c r="D481" s="67"/>
      <c r="E481" s="67"/>
      <c r="F481" s="67"/>
      <c r="G481" s="67"/>
      <c r="H481" s="67"/>
      <c r="I481" s="67"/>
      <c r="J481" s="67"/>
      <c r="K481" s="67"/>
      <c r="L481" s="67"/>
      <c r="M481" s="67"/>
      <c r="N481" s="67"/>
      <c r="O481" s="67"/>
      <c r="P481" s="67"/>
      <c r="Q481" s="67"/>
      <c r="R481" s="67"/>
      <c r="S481" s="67"/>
    </row>
    <row r="482" spans="1:19" x14ac:dyDescent="0.25">
      <c r="A482" s="67"/>
      <c r="B482" s="67"/>
      <c r="C482" s="67"/>
      <c r="D482" s="67"/>
      <c r="E482" s="67"/>
      <c r="F482" s="67"/>
      <c r="G482" s="67"/>
      <c r="H482" s="67"/>
      <c r="I482" s="67"/>
      <c r="J482" s="67"/>
      <c r="K482" s="67"/>
      <c r="L482" s="67"/>
      <c r="M482" s="67"/>
      <c r="N482" s="67"/>
      <c r="O482" s="67"/>
      <c r="P482" s="67"/>
      <c r="Q482" s="67"/>
      <c r="R482" s="67"/>
      <c r="S482" s="67"/>
    </row>
    <row r="483" spans="1:19" x14ac:dyDescent="0.25">
      <c r="A483" s="67"/>
      <c r="B483" s="67"/>
      <c r="C483" s="67"/>
      <c r="D483" s="67"/>
      <c r="E483" s="67"/>
      <c r="F483" s="67"/>
      <c r="G483" s="67"/>
      <c r="H483" s="67"/>
      <c r="I483" s="67"/>
      <c r="J483" s="67"/>
      <c r="K483" s="67"/>
      <c r="L483" s="67"/>
      <c r="M483" s="67"/>
      <c r="N483" s="67"/>
      <c r="O483" s="67"/>
      <c r="P483" s="67"/>
      <c r="Q483" s="67"/>
      <c r="R483" s="67"/>
      <c r="S483" s="67"/>
    </row>
    <row r="484" spans="1:19" x14ac:dyDescent="0.25">
      <c r="A484" s="67"/>
      <c r="B484" s="67"/>
      <c r="C484" s="67"/>
      <c r="D484" s="67"/>
      <c r="E484" s="67"/>
      <c r="F484" s="67"/>
      <c r="G484" s="67"/>
      <c r="H484" s="67"/>
      <c r="I484" s="67"/>
      <c r="J484" s="67"/>
      <c r="K484" s="67"/>
      <c r="L484" s="67"/>
      <c r="M484" s="67"/>
      <c r="N484" s="67"/>
      <c r="O484" s="67"/>
      <c r="P484" s="67"/>
      <c r="Q484" s="67"/>
      <c r="R484" s="67"/>
      <c r="S484" s="67"/>
    </row>
    <row r="485" spans="1:19" x14ac:dyDescent="0.25">
      <c r="A485" s="67"/>
      <c r="B485" s="67"/>
      <c r="C485" s="67"/>
      <c r="D485" s="67"/>
      <c r="E485" s="67"/>
      <c r="F485" s="67"/>
      <c r="G485" s="67"/>
      <c r="H485" s="67"/>
      <c r="I485" s="67"/>
      <c r="J485" s="67"/>
      <c r="K485" s="67"/>
      <c r="L485" s="67"/>
      <c r="M485" s="67"/>
      <c r="N485" s="67"/>
      <c r="O485" s="67"/>
      <c r="P485" s="67"/>
      <c r="Q485" s="67"/>
      <c r="R485" s="67"/>
      <c r="S485" s="67"/>
    </row>
    <row r="486" spans="1:19" x14ac:dyDescent="0.25">
      <c r="A486" s="67"/>
      <c r="B486" s="67"/>
      <c r="C486" s="67"/>
      <c r="D486" s="67"/>
      <c r="E486" s="67"/>
      <c r="F486" s="67"/>
      <c r="G486" s="67"/>
      <c r="H486" s="67"/>
      <c r="I486" s="67"/>
      <c r="J486" s="67"/>
      <c r="K486" s="67"/>
      <c r="L486" s="67"/>
      <c r="M486" s="67"/>
      <c r="N486" s="67"/>
      <c r="O486" s="67"/>
      <c r="P486" s="67"/>
      <c r="Q486" s="67"/>
      <c r="R486" s="67"/>
      <c r="S486" s="67"/>
    </row>
    <row r="487" spans="1:19" x14ac:dyDescent="0.25">
      <c r="A487" s="67"/>
      <c r="B487" s="67"/>
      <c r="C487" s="67"/>
      <c r="D487" s="67"/>
      <c r="E487" s="67"/>
      <c r="F487" s="67"/>
      <c r="G487" s="67"/>
      <c r="H487" s="67"/>
      <c r="I487" s="67"/>
      <c r="J487" s="67"/>
      <c r="K487" s="67"/>
      <c r="L487" s="67"/>
      <c r="M487" s="67"/>
      <c r="N487" s="67"/>
      <c r="O487" s="67"/>
      <c r="P487" s="67"/>
      <c r="Q487" s="67"/>
      <c r="R487" s="67"/>
      <c r="S487" s="67"/>
    </row>
    <row r="488" spans="1:19" x14ac:dyDescent="0.25">
      <c r="A488" s="67"/>
      <c r="B488" s="67"/>
      <c r="C488" s="67"/>
      <c r="D488" s="67"/>
      <c r="E488" s="67"/>
      <c r="F488" s="67"/>
      <c r="G488" s="67"/>
      <c r="H488" s="67"/>
      <c r="I488" s="67"/>
      <c r="J488" s="67"/>
      <c r="K488" s="67"/>
      <c r="L488" s="67"/>
      <c r="M488" s="67"/>
      <c r="N488" s="67"/>
      <c r="O488" s="67"/>
      <c r="P488" s="67"/>
      <c r="Q488" s="67"/>
      <c r="R488" s="67"/>
      <c r="S488" s="67"/>
    </row>
    <row r="489" spans="1:19" x14ac:dyDescent="0.25">
      <c r="A489" s="67"/>
      <c r="B489" s="67"/>
      <c r="C489" s="67"/>
      <c r="D489" s="67"/>
      <c r="E489" s="67"/>
      <c r="F489" s="67"/>
      <c r="G489" s="67"/>
      <c r="H489" s="67"/>
      <c r="I489" s="67"/>
      <c r="J489" s="67"/>
      <c r="K489" s="67"/>
      <c r="L489" s="67"/>
      <c r="M489" s="67"/>
      <c r="N489" s="67"/>
      <c r="O489" s="67"/>
      <c r="P489" s="67"/>
      <c r="Q489" s="67"/>
      <c r="R489" s="67"/>
      <c r="S489" s="67"/>
    </row>
    <row r="490" spans="1:19" x14ac:dyDescent="0.25">
      <c r="A490" s="67"/>
      <c r="B490" s="67"/>
      <c r="C490" s="67"/>
      <c r="D490" s="67"/>
      <c r="E490" s="67"/>
      <c r="F490" s="67"/>
      <c r="G490" s="67"/>
      <c r="H490" s="67"/>
      <c r="I490" s="67"/>
      <c r="J490" s="67"/>
      <c r="K490" s="67"/>
      <c r="L490" s="67"/>
      <c r="M490" s="67"/>
      <c r="N490" s="67"/>
      <c r="O490" s="67"/>
      <c r="P490" s="67"/>
      <c r="Q490" s="67"/>
      <c r="R490" s="67"/>
      <c r="S490" s="67"/>
    </row>
    <row r="491" spans="1:19" x14ac:dyDescent="0.25">
      <c r="A491" s="67"/>
      <c r="B491" s="67"/>
      <c r="C491" s="67"/>
      <c r="D491" s="67"/>
      <c r="E491" s="67"/>
      <c r="F491" s="67"/>
      <c r="G491" s="67"/>
      <c r="H491" s="67"/>
      <c r="I491" s="67"/>
      <c r="J491" s="67"/>
      <c r="K491" s="67"/>
      <c r="L491" s="67"/>
      <c r="M491" s="67"/>
      <c r="N491" s="67"/>
      <c r="O491" s="67"/>
      <c r="P491" s="67"/>
      <c r="Q491" s="67"/>
      <c r="R491" s="67"/>
      <c r="S491" s="67"/>
    </row>
    <row r="492" spans="1:19" x14ac:dyDescent="0.25">
      <c r="A492" s="67"/>
      <c r="B492" s="67"/>
      <c r="C492" s="67"/>
      <c r="D492" s="67"/>
      <c r="E492" s="67"/>
      <c r="F492" s="67"/>
      <c r="G492" s="67"/>
      <c r="H492" s="67"/>
      <c r="I492" s="67"/>
      <c r="J492" s="67"/>
      <c r="K492" s="67"/>
      <c r="L492" s="67"/>
      <c r="M492" s="67"/>
      <c r="N492" s="67"/>
      <c r="O492" s="67"/>
      <c r="P492" s="67"/>
      <c r="Q492" s="67"/>
      <c r="R492" s="67"/>
      <c r="S492" s="67"/>
    </row>
    <row r="493" spans="1:19" x14ac:dyDescent="0.25">
      <c r="A493" s="67"/>
      <c r="B493" s="67"/>
      <c r="C493" s="67"/>
      <c r="D493" s="67"/>
      <c r="E493" s="67"/>
      <c r="F493" s="67"/>
      <c r="G493" s="67"/>
      <c r="H493" s="67"/>
      <c r="I493" s="67"/>
      <c r="J493" s="67"/>
      <c r="K493" s="67"/>
      <c r="L493" s="67"/>
      <c r="M493" s="67"/>
      <c r="N493" s="67"/>
      <c r="O493" s="67"/>
      <c r="P493" s="67"/>
      <c r="Q493" s="67"/>
      <c r="R493" s="67"/>
      <c r="S493" s="67"/>
    </row>
    <row r="494" spans="1:19" x14ac:dyDescent="0.25">
      <c r="A494" s="67"/>
      <c r="B494" s="67"/>
      <c r="C494" s="67"/>
      <c r="D494" s="67"/>
      <c r="E494" s="67"/>
      <c r="F494" s="67"/>
      <c r="G494" s="67"/>
      <c r="H494" s="67"/>
      <c r="I494" s="67"/>
      <c r="J494" s="67"/>
      <c r="K494" s="67"/>
      <c r="L494" s="67"/>
      <c r="M494" s="67"/>
      <c r="N494" s="67"/>
      <c r="O494" s="67"/>
      <c r="P494" s="67"/>
      <c r="Q494" s="67"/>
      <c r="R494" s="67"/>
      <c r="S494" s="67"/>
    </row>
    <row r="495" spans="1:19" x14ac:dyDescent="0.25">
      <c r="A495" s="67"/>
      <c r="B495" s="67"/>
      <c r="C495" s="67"/>
      <c r="D495" s="67"/>
      <c r="E495" s="67"/>
      <c r="F495" s="67"/>
      <c r="G495" s="67"/>
      <c r="H495" s="67"/>
      <c r="I495" s="67"/>
      <c r="J495" s="67"/>
      <c r="K495" s="67"/>
      <c r="L495" s="67"/>
      <c r="M495" s="67"/>
      <c r="N495" s="67"/>
      <c r="O495" s="67"/>
      <c r="P495" s="67"/>
      <c r="Q495" s="67"/>
      <c r="R495" s="67"/>
      <c r="S495" s="67"/>
    </row>
    <row r="496" spans="1:19" x14ac:dyDescent="0.25">
      <c r="A496" s="67"/>
      <c r="B496" s="67"/>
      <c r="C496" s="67"/>
      <c r="D496" s="67"/>
      <c r="E496" s="67"/>
      <c r="F496" s="67"/>
      <c r="G496" s="67"/>
      <c r="H496" s="67"/>
      <c r="I496" s="67"/>
      <c r="J496" s="67"/>
      <c r="K496" s="67"/>
      <c r="L496" s="67"/>
      <c r="M496" s="67"/>
      <c r="N496" s="67"/>
      <c r="O496" s="67"/>
      <c r="P496" s="67"/>
      <c r="Q496" s="67"/>
      <c r="R496" s="67"/>
      <c r="S496" s="67"/>
    </row>
    <row r="497" spans="1:19" x14ac:dyDescent="0.25">
      <c r="A497" s="67"/>
      <c r="B497" s="67"/>
      <c r="C497" s="67"/>
      <c r="D497" s="67"/>
      <c r="E497" s="67"/>
      <c r="F497" s="67"/>
      <c r="G497" s="67"/>
      <c r="H497" s="67"/>
      <c r="I497" s="67"/>
      <c r="J497" s="67"/>
      <c r="K497" s="67"/>
      <c r="L497" s="67"/>
      <c r="M497" s="67"/>
      <c r="N497" s="67"/>
      <c r="O497" s="67"/>
      <c r="P497" s="67"/>
      <c r="Q497" s="67"/>
      <c r="R497" s="67"/>
      <c r="S497" s="67"/>
    </row>
    <row r="498" spans="1:19" x14ac:dyDescent="0.25">
      <c r="A498" s="67"/>
      <c r="B498" s="67"/>
      <c r="C498" s="67"/>
      <c r="D498" s="67"/>
      <c r="E498" s="67"/>
      <c r="F498" s="67"/>
      <c r="G498" s="67"/>
      <c r="H498" s="67"/>
      <c r="I498" s="67"/>
      <c r="J498" s="67"/>
      <c r="K498" s="67"/>
      <c r="L498" s="67"/>
      <c r="M498" s="67"/>
      <c r="N498" s="67"/>
      <c r="O498" s="67"/>
      <c r="P498" s="67"/>
      <c r="Q498" s="67"/>
      <c r="R498" s="67"/>
      <c r="S498" s="67"/>
    </row>
    <row r="499" spans="1:19" x14ac:dyDescent="0.25">
      <c r="A499" s="67"/>
      <c r="B499" s="67"/>
      <c r="C499" s="67"/>
      <c r="D499" s="67"/>
      <c r="E499" s="67"/>
      <c r="F499" s="67"/>
      <c r="G499" s="67"/>
      <c r="H499" s="67"/>
      <c r="I499" s="67"/>
      <c r="J499" s="67"/>
      <c r="K499" s="67"/>
      <c r="L499" s="67"/>
      <c r="M499" s="67"/>
      <c r="N499" s="67"/>
      <c r="O499" s="67"/>
      <c r="P499" s="67"/>
      <c r="Q499" s="67"/>
      <c r="R499" s="67"/>
      <c r="S499" s="67"/>
    </row>
    <row r="500" spans="1:19" x14ac:dyDescent="0.25">
      <c r="A500" s="67"/>
      <c r="B500" s="67"/>
      <c r="C500" s="67"/>
      <c r="D500" s="67"/>
      <c r="E500" s="67"/>
      <c r="F500" s="67"/>
      <c r="G500" s="67"/>
      <c r="H500" s="67"/>
      <c r="I500" s="67"/>
      <c r="J500" s="67"/>
      <c r="K500" s="67"/>
      <c r="L500" s="67"/>
      <c r="M500" s="67"/>
      <c r="N500" s="67"/>
      <c r="O500" s="67"/>
      <c r="P500" s="67"/>
      <c r="Q500" s="67"/>
      <c r="R500" s="67"/>
      <c r="S500" s="67"/>
    </row>
    <row r="501" spans="1:19" x14ac:dyDescent="0.25">
      <c r="A501" s="67"/>
      <c r="B501" s="67"/>
      <c r="C501" s="67"/>
      <c r="D501" s="67"/>
      <c r="E501" s="67"/>
      <c r="F501" s="67"/>
      <c r="G501" s="67"/>
      <c r="H501" s="67"/>
      <c r="I501" s="67"/>
      <c r="J501" s="67"/>
      <c r="K501" s="67"/>
      <c r="L501" s="67"/>
      <c r="M501" s="67"/>
      <c r="N501" s="67"/>
      <c r="O501" s="67"/>
      <c r="P501" s="67"/>
      <c r="Q501" s="67"/>
      <c r="R501" s="67"/>
      <c r="S501" s="67"/>
    </row>
    <row r="502" spans="1:19" x14ac:dyDescent="0.25">
      <c r="A502" s="67"/>
      <c r="B502" s="67"/>
      <c r="C502" s="67"/>
      <c r="D502" s="67"/>
      <c r="E502" s="67"/>
      <c r="F502" s="67"/>
      <c r="G502" s="67"/>
      <c r="H502" s="67"/>
      <c r="I502" s="67"/>
      <c r="J502" s="67"/>
      <c r="K502" s="67"/>
      <c r="L502" s="67"/>
      <c r="M502" s="67"/>
      <c r="N502" s="67"/>
      <c r="O502" s="67"/>
      <c r="P502" s="67"/>
      <c r="Q502" s="67"/>
      <c r="R502" s="67"/>
      <c r="S502" s="67"/>
    </row>
    <row r="503" spans="1:19" x14ac:dyDescent="0.25">
      <c r="A503" s="67"/>
      <c r="B503" s="67"/>
      <c r="C503" s="67"/>
      <c r="D503" s="67"/>
      <c r="E503" s="67"/>
      <c r="F503" s="67"/>
      <c r="G503" s="67"/>
      <c r="H503" s="67"/>
      <c r="I503" s="67"/>
      <c r="J503" s="67"/>
      <c r="K503" s="67"/>
      <c r="L503" s="67"/>
      <c r="M503" s="67"/>
      <c r="N503" s="67"/>
      <c r="O503" s="67"/>
      <c r="P503" s="67"/>
      <c r="Q503" s="67"/>
      <c r="R503" s="67"/>
      <c r="S503" s="67"/>
    </row>
    <row r="504" spans="1:19" x14ac:dyDescent="0.25">
      <c r="A504" s="67"/>
      <c r="B504" s="67"/>
      <c r="C504" s="67"/>
      <c r="D504" s="67"/>
      <c r="E504" s="67"/>
      <c r="F504" s="67"/>
      <c r="G504" s="67"/>
      <c r="H504" s="67"/>
      <c r="I504" s="67"/>
      <c r="J504" s="67"/>
      <c r="K504" s="67"/>
      <c r="L504" s="67"/>
      <c r="M504" s="67"/>
      <c r="N504" s="67"/>
      <c r="O504" s="67"/>
      <c r="P504" s="67"/>
      <c r="Q504" s="67"/>
      <c r="R504" s="67"/>
      <c r="S504" s="67"/>
    </row>
    <row r="505" spans="1:19" x14ac:dyDescent="0.25">
      <c r="A505" s="67"/>
      <c r="B505" s="67"/>
      <c r="C505" s="67"/>
      <c r="D505" s="67"/>
      <c r="E505" s="67"/>
      <c r="F505" s="67"/>
      <c r="G505" s="67"/>
      <c r="H505" s="67"/>
      <c r="I505" s="67"/>
      <c r="J505" s="67"/>
      <c r="K505" s="67"/>
      <c r="L505" s="67"/>
      <c r="M505" s="67"/>
      <c r="N505" s="67"/>
      <c r="O505" s="67"/>
      <c r="P505" s="67"/>
      <c r="Q505" s="67"/>
      <c r="R505" s="67"/>
      <c r="S505" s="67"/>
    </row>
    <row r="506" spans="1:19" x14ac:dyDescent="0.25">
      <c r="A506" s="67"/>
      <c r="B506" s="67"/>
      <c r="C506" s="67"/>
      <c r="D506" s="67"/>
      <c r="E506" s="67"/>
      <c r="F506" s="67"/>
      <c r="G506" s="67"/>
      <c r="H506" s="67"/>
      <c r="I506" s="67"/>
      <c r="J506" s="67"/>
      <c r="K506" s="67"/>
      <c r="L506" s="67"/>
      <c r="M506" s="67"/>
      <c r="N506" s="67"/>
      <c r="O506" s="67"/>
      <c r="P506" s="67"/>
      <c r="Q506" s="67"/>
      <c r="R506" s="67"/>
      <c r="S506" s="67"/>
    </row>
    <row r="507" spans="1:19" x14ac:dyDescent="0.25">
      <c r="A507" s="67"/>
      <c r="B507" s="67"/>
      <c r="C507" s="67"/>
      <c r="D507" s="67"/>
      <c r="E507" s="67"/>
      <c r="F507" s="67"/>
      <c r="G507" s="67"/>
      <c r="H507" s="67"/>
      <c r="I507" s="67"/>
      <c r="J507" s="67"/>
      <c r="K507" s="67"/>
      <c r="L507" s="67"/>
      <c r="M507" s="67"/>
      <c r="N507" s="67"/>
      <c r="O507" s="67"/>
      <c r="P507" s="67"/>
      <c r="Q507" s="67"/>
      <c r="R507" s="67"/>
      <c r="S507" s="67"/>
    </row>
    <row r="508" spans="1:19" x14ac:dyDescent="0.25">
      <c r="A508" s="67"/>
      <c r="B508" s="67"/>
      <c r="C508" s="67"/>
      <c r="D508" s="67"/>
      <c r="E508" s="67"/>
      <c r="F508" s="67"/>
      <c r="G508" s="67"/>
      <c r="H508" s="67"/>
      <c r="I508" s="67"/>
      <c r="J508" s="67"/>
      <c r="K508" s="67"/>
      <c r="L508" s="67"/>
      <c r="M508" s="67"/>
      <c r="N508" s="67"/>
      <c r="O508" s="67"/>
      <c r="P508" s="67"/>
      <c r="Q508" s="67"/>
      <c r="R508" s="67"/>
      <c r="S508" s="67"/>
    </row>
    <row r="509" spans="1:19" x14ac:dyDescent="0.25">
      <c r="A509" s="67"/>
      <c r="B509" s="67"/>
      <c r="C509" s="67"/>
      <c r="D509" s="67"/>
      <c r="E509" s="67"/>
      <c r="F509" s="67"/>
      <c r="G509" s="67"/>
      <c r="H509" s="67"/>
      <c r="I509" s="67"/>
      <c r="J509" s="67"/>
      <c r="K509" s="67"/>
      <c r="L509" s="67"/>
      <c r="M509" s="67"/>
      <c r="N509" s="67"/>
      <c r="O509" s="67"/>
      <c r="P509" s="67"/>
      <c r="Q509" s="67"/>
      <c r="R509" s="67"/>
      <c r="S509" s="67"/>
    </row>
    <row r="510" spans="1:19" x14ac:dyDescent="0.25">
      <c r="A510" s="67"/>
      <c r="B510" s="67"/>
      <c r="C510" s="67"/>
      <c r="D510" s="67"/>
      <c r="E510" s="67"/>
      <c r="F510" s="67"/>
      <c r="G510" s="67"/>
      <c r="H510" s="67"/>
      <c r="I510" s="67"/>
      <c r="J510" s="67"/>
      <c r="K510" s="67"/>
      <c r="L510" s="67"/>
      <c r="M510" s="67"/>
      <c r="N510" s="67"/>
      <c r="O510" s="67"/>
      <c r="P510" s="67"/>
      <c r="Q510" s="67"/>
      <c r="R510" s="67"/>
      <c r="S510" s="67"/>
    </row>
    <row r="511" spans="1:19" x14ac:dyDescent="0.25">
      <c r="A511" s="67"/>
      <c r="B511" s="67"/>
      <c r="C511" s="67"/>
      <c r="D511" s="67"/>
      <c r="E511" s="67"/>
      <c r="F511" s="67"/>
      <c r="G511" s="67"/>
      <c r="H511" s="67"/>
      <c r="I511" s="67"/>
      <c r="J511" s="67"/>
      <c r="K511" s="67"/>
      <c r="L511" s="67"/>
      <c r="M511" s="67"/>
      <c r="N511" s="67"/>
      <c r="O511" s="67"/>
      <c r="P511" s="67"/>
      <c r="Q511" s="67"/>
      <c r="R511" s="67"/>
      <c r="S511" s="67"/>
    </row>
    <row r="512" spans="1:19" x14ac:dyDescent="0.25">
      <c r="A512" s="67"/>
      <c r="B512" s="67"/>
      <c r="C512" s="67"/>
      <c r="D512" s="67"/>
      <c r="E512" s="67"/>
      <c r="F512" s="67"/>
      <c r="G512" s="67"/>
      <c r="H512" s="67"/>
      <c r="I512" s="67"/>
      <c r="J512" s="67"/>
      <c r="K512" s="67"/>
      <c r="L512" s="67"/>
      <c r="M512" s="67"/>
      <c r="N512" s="67"/>
      <c r="O512" s="67"/>
      <c r="P512" s="67"/>
      <c r="Q512" s="67"/>
      <c r="R512" s="67"/>
      <c r="S512" s="67"/>
    </row>
    <row r="513" spans="1:19" x14ac:dyDescent="0.25">
      <c r="A513" s="67"/>
      <c r="B513" s="67"/>
      <c r="C513" s="67"/>
      <c r="D513" s="67"/>
      <c r="E513" s="67"/>
      <c r="F513" s="67"/>
      <c r="G513" s="67"/>
      <c r="H513" s="67"/>
      <c r="I513" s="67"/>
      <c r="J513" s="67"/>
      <c r="K513" s="67"/>
      <c r="L513" s="67"/>
      <c r="M513" s="67"/>
      <c r="N513" s="67"/>
      <c r="O513" s="67"/>
      <c r="P513" s="67"/>
      <c r="Q513" s="67"/>
      <c r="R513" s="67"/>
      <c r="S513" s="67"/>
    </row>
    <row r="514" spans="1:19" x14ac:dyDescent="0.25">
      <c r="A514" s="67"/>
      <c r="B514" s="67"/>
      <c r="C514" s="67"/>
      <c r="D514" s="67"/>
      <c r="E514" s="67"/>
      <c r="F514" s="67"/>
      <c r="G514" s="67"/>
      <c r="H514" s="67"/>
      <c r="I514" s="67"/>
      <c r="J514" s="67"/>
      <c r="K514" s="67"/>
      <c r="L514" s="67"/>
      <c r="M514" s="67"/>
      <c r="N514" s="67"/>
      <c r="O514" s="67"/>
      <c r="P514" s="67"/>
      <c r="Q514" s="67"/>
      <c r="R514" s="67"/>
      <c r="S514" s="67"/>
    </row>
    <row r="515" spans="1:19" x14ac:dyDescent="0.25">
      <c r="A515" s="67"/>
      <c r="B515" s="67"/>
      <c r="C515" s="67"/>
      <c r="D515" s="67"/>
      <c r="E515" s="67"/>
      <c r="F515" s="67"/>
      <c r="G515" s="67"/>
      <c r="H515" s="67"/>
      <c r="I515" s="67"/>
      <c r="J515" s="67"/>
      <c r="K515" s="67"/>
      <c r="L515" s="67"/>
      <c r="M515" s="67"/>
      <c r="N515" s="67"/>
      <c r="O515" s="67"/>
      <c r="P515" s="67"/>
      <c r="Q515" s="67"/>
      <c r="R515" s="67"/>
      <c r="S515" s="67"/>
    </row>
    <row r="516" spans="1:19" x14ac:dyDescent="0.25">
      <c r="A516" s="67"/>
      <c r="B516" s="67"/>
      <c r="C516" s="67"/>
      <c r="D516" s="67"/>
      <c r="E516" s="67"/>
      <c r="F516" s="67"/>
      <c r="G516" s="67"/>
      <c r="H516" s="67"/>
      <c r="I516" s="67"/>
      <c r="J516" s="67"/>
      <c r="K516" s="67"/>
      <c r="L516" s="67"/>
      <c r="M516" s="67"/>
      <c r="N516" s="67"/>
      <c r="O516" s="67"/>
      <c r="P516" s="67"/>
      <c r="Q516" s="67"/>
      <c r="R516" s="67"/>
      <c r="S516" s="67"/>
    </row>
    <row r="517" spans="1:19" x14ac:dyDescent="0.25">
      <c r="A517" s="67"/>
      <c r="B517" s="67"/>
      <c r="C517" s="67"/>
      <c r="D517" s="67"/>
      <c r="E517" s="67"/>
      <c r="F517" s="67"/>
      <c r="G517" s="67"/>
      <c r="H517" s="67"/>
      <c r="I517" s="67"/>
      <c r="J517" s="67"/>
      <c r="K517" s="67"/>
      <c r="L517" s="67"/>
      <c r="M517" s="67"/>
      <c r="N517" s="67"/>
      <c r="O517" s="67"/>
      <c r="P517" s="67"/>
      <c r="Q517" s="67"/>
      <c r="R517" s="67"/>
      <c r="S517" s="67"/>
    </row>
    <row r="518" spans="1:19" x14ac:dyDescent="0.25">
      <c r="A518" s="67"/>
      <c r="B518" s="67"/>
      <c r="C518" s="67"/>
      <c r="D518" s="67"/>
      <c r="E518" s="67"/>
      <c r="F518" s="67"/>
      <c r="G518" s="67"/>
      <c r="H518" s="67"/>
      <c r="I518" s="67"/>
      <c r="J518" s="67"/>
      <c r="K518" s="67"/>
      <c r="L518" s="67"/>
      <c r="M518" s="67"/>
      <c r="N518" s="67"/>
      <c r="O518" s="67"/>
      <c r="P518" s="67"/>
      <c r="Q518" s="67"/>
      <c r="R518" s="67"/>
      <c r="S518" s="67"/>
    </row>
    <row r="519" spans="1:19" x14ac:dyDescent="0.25">
      <c r="A519" s="67"/>
      <c r="B519" s="67"/>
      <c r="C519" s="67"/>
      <c r="D519" s="67"/>
      <c r="E519" s="67"/>
      <c r="F519" s="67"/>
      <c r="G519" s="67"/>
      <c r="H519" s="67"/>
      <c r="I519" s="67"/>
      <c r="J519" s="67"/>
      <c r="K519" s="67"/>
      <c r="L519" s="67"/>
      <c r="M519" s="67"/>
      <c r="N519" s="67"/>
      <c r="O519" s="67"/>
      <c r="P519" s="67"/>
      <c r="Q519" s="67"/>
      <c r="R519" s="67"/>
      <c r="S519" s="67"/>
    </row>
    <row r="520" spans="1:19" x14ac:dyDescent="0.25">
      <c r="A520" s="67"/>
      <c r="B520" s="67"/>
      <c r="C520" s="67"/>
      <c r="D520" s="67"/>
      <c r="E520" s="67"/>
      <c r="F520" s="67"/>
      <c r="G520" s="67"/>
      <c r="H520" s="67"/>
      <c r="I520" s="67"/>
      <c r="J520" s="67"/>
      <c r="K520" s="67"/>
      <c r="L520" s="67"/>
      <c r="M520" s="67"/>
      <c r="N520" s="67"/>
      <c r="O520" s="67"/>
      <c r="P520" s="67"/>
      <c r="Q520" s="67"/>
      <c r="R520" s="67"/>
      <c r="S520" s="67"/>
    </row>
    <row r="521" spans="1:19" x14ac:dyDescent="0.25">
      <c r="A521" s="67"/>
      <c r="B521" s="67"/>
      <c r="C521" s="67"/>
      <c r="D521" s="67"/>
      <c r="E521" s="67"/>
      <c r="F521" s="67"/>
      <c r="G521" s="67"/>
      <c r="H521" s="67"/>
      <c r="I521" s="67"/>
      <c r="J521" s="67"/>
      <c r="K521" s="67"/>
      <c r="L521" s="67"/>
      <c r="M521" s="67"/>
      <c r="N521" s="67"/>
      <c r="O521" s="67"/>
      <c r="P521" s="67"/>
      <c r="Q521" s="67"/>
      <c r="R521" s="67"/>
      <c r="S521" s="67"/>
    </row>
    <row r="522" spans="1:19" x14ac:dyDescent="0.25">
      <c r="A522" s="67"/>
      <c r="B522" s="67"/>
      <c r="C522" s="67"/>
      <c r="D522" s="67"/>
      <c r="E522" s="67"/>
      <c r="F522" s="67"/>
      <c r="G522" s="67"/>
      <c r="H522" s="67"/>
      <c r="I522" s="67"/>
      <c r="J522" s="67"/>
      <c r="K522" s="67"/>
      <c r="L522" s="67"/>
      <c r="M522" s="67"/>
      <c r="N522" s="67"/>
      <c r="O522" s="67"/>
      <c r="P522" s="67"/>
      <c r="Q522" s="67"/>
      <c r="R522" s="67"/>
      <c r="S522" s="67"/>
    </row>
    <row r="523" spans="1:19" x14ac:dyDescent="0.25">
      <c r="A523" s="67"/>
      <c r="B523" s="67"/>
      <c r="C523" s="67"/>
      <c r="D523" s="67"/>
      <c r="E523" s="67"/>
      <c r="F523" s="67"/>
      <c r="G523" s="67"/>
      <c r="H523" s="67"/>
      <c r="I523" s="67"/>
      <c r="J523" s="67"/>
      <c r="K523" s="67"/>
      <c r="L523" s="67"/>
      <c r="M523" s="67"/>
      <c r="N523" s="67"/>
      <c r="O523" s="67"/>
      <c r="P523" s="67"/>
      <c r="Q523" s="67"/>
      <c r="R523" s="67"/>
      <c r="S523" s="67"/>
    </row>
    <row r="524" spans="1:19" x14ac:dyDescent="0.25">
      <c r="A524" s="67"/>
      <c r="B524" s="67"/>
      <c r="C524" s="67"/>
      <c r="D524" s="67"/>
      <c r="E524" s="67"/>
      <c r="F524" s="67"/>
      <c r="G524" s="67"/>
      <c r="H524" s="67"/>
      <c r="I524" s="67"/>
      <c r="J524" s="67"/>
      <c r="K524" s="67"/>
      <c r="L524" s="67"/>
      <c r="M524" s="67"/>
      <c r="N524" s="67"/>
      <c r="O524" s="67"/>
      <c r="P524" s="67"/>
      <c r="Q524" s="67"/>
      <c r="R524" s="67"/>
      <c r="S524" s="67"/>
    </row>
    <row r="525" spans="1:19" x14ac:dyDescent="0.25">
      <c r="A525" s="67"/>
      <c r="B525" s="67"/>
      <c r="C525" s="67"/>
      <c r="D525" s="67"/>
      <c r="E525" s="67"/>
      <c r="F525" s="67"/>
      <c r="G525" s="67"/>
      <c r="H525" s="67"/>
      <c r="I525" s="67"/>
      <c r="J525" s="67"/>
      <c r="K525" s="67"/>
      <c r="L525" s="67"/>
      <c r="M525" s="67"/>
      <c r="N525" s="67"/>
      <c r="O525" s="67"/>
      <c r="P525" s="67"/>
      <c r="Q525" s="67"/>
      <c r="R525" s="67"/>
      <c r="S525" s="67"/>
    </row>
    <row r="526" spans="1:19" x14ac:dyDescent="0.25">
      <c r="A526" s="67"/>
      <c r="B526" s="67"/>
      <c r="C526" s="67"/>
      <c r="D526" s="67"/>
      <c r="E526" s="67"/>
      <c r="F526" s="67"/>
      <c r="G526" s="67"/>
      <c r="H526" s="67"/>
      <c r="I526" s="67"/>
      <c r="J526" s="67"/>
      <c r="K526" s="67"/>
      <c r="L526" s="67"/>
      <c r="M526" s="67"/>
      <c r="N526" s="67"/>
      <c r="O526" s="67"/>
      <c r="P526" s="67"/>
      <c r="Q526" s="67"/>
      <c r="R526" s="67"/>
      <c r="S526" s="67"/>
    </row>
    <row r="527" spans="1:19" x14ac:dyDescent="0.25">
      <c r="A527" s="67"/>
      <c r="B527" s="67"/>
      <c r="C527" s="67"/>
      <c r="D527" s="67"/>
      <c r="E527" s="67"/>
      <c r="F527" s="67"/>
      <c r="G527" s="67"/>
      <c r="H527" s="67"/>
      <c r="I527" s="67"/>
      <c r="J527" s="67"/>
      <c r="K527" s="67"/>
      <c r="L527" s="67"/>
      <c r="M527" s="67"/>
      <c r="N527" s="67"/>
      <c r="O527" s="67"/>
      <c r="P527" s="67"/>
      <c r="Q527" s="67"/>
      <c r="R527" s="67"/>
      <c r="S527" s="67"/>
    </row>
    <row r="528" spans="1:19" x14ac:dyDescent="0.25">
      <c r="A528" s="67"/>
      <c r="B528" s="67"/>
      <c r="C528" s="67"/>
      <c r="D528" s="67"/>
      <c r="E528" s="67"/>
      <c r="F528" s="67"/>
      <c r="G528" s="67"/>
      <c r="H528" s="67"/>
      <c r="I528" s="67"/>
      <c r="J528" s="67"/>
      <c r="K528" s="67"/>
      <c r="L528" s="67"/>
      <c r="M528" s="67"/>
      <c r="N528" s="67"/>
      <c r="O528" s="67"/>
      <c r="P528" s="67"/>
      <c r="Q528" s="67"/>
      <c r="R528" s="67"/>
      <c r="S528" s="67"/>
    </row>
    <row r="529" spans="1:19" x14ac:dyDescent="0.25">
      <c r="A529" s="67"/>
      <c r="B529" s="67"/>
      <c r="C529" s="67"/>
      <c r="D529" s="67"/>
      <c r="E529" s="67"/>
      <c r="F529" s="67"/>
      <c r="G529" s="67"/>
      <c r="H529" s="67"/>
      <c r="I529" s="67"/>
      <c r="J529" s="67"/>
      <c r="K529" s="67"/>
      <c r="L529" s="67"/>
      <c r="M529" s="67"/>
      <c r="N529" s="67"/>
      <c r="O529" s="67"/>
      <c r="P529" s="67"/>
      <c r="Q529" s="67"/>
      <c r="R529" s="67"/>
      <c r="S529" s="67"/>
    </row>
    <row r="530" spans="1:19" x14ac:dyDescent="0.25">
      <c r="A530" s="67"/>
      <c r="B530" s="67"/>
      <c r="C530" s="67"/>
      <c r="D530" s="67"/>
      <c r="E530" s="67"/>
      <c r="F530" s="67"/>
      <c r="G530" s="67"/>
      <c r="H530" s="67"/>
      <c r="I530" s="67"/>
      <c r="J530" s="67"/>
      <c r="K530" s="67"/>
      <c r="L530" s="67"/>
      <c r="M530" s="67"/>
      <c r="N530" s="67"/>
      <c r="O530" s="67"/>
      <c r="P530" s="67"/>
      <c r="Q530" s="67"/>
      <c r="R530" s="67"/>
      <c r="S530" s="67"/>
    </row>
    <row r="531" spans="1:19" x14ac:dyDescent="0.25">
      <c r="A531" s="67"/>
      <c r="B531" s="67"/>
      <c r="C531" s="67"/>
      <c r="D531" s="67"/>
      <c r="E531" s="67"/>
      <c r="F531" s="67"/>
      <c r="G531" s="67"/>
      <c r="H531" s="67"/>
      <c r="I531" s="67"/>
      <c r="J531" s="67"/>
      <c r="K531" s="67"/>
      <c r="L531" s="67"/>
      <c r="M531" s="67"/>
      <c r="N531" s="67"/>
      <c r="O531" s="67"/>
      <c r="P531" s="67"/>
      <c r="Q531" s="67"/>
      <c r="R531" s="67"/>
      <c r="S531" s="67"/>
    </row>
    <row r="532" spans="1:19" x14ac:dyDescent="0.25">
      <c r="A532" s="67"/>
      <c r="B532" s="67"/>
      <c r="C532" s="67"/>
      <c r="D532" s="67"/>
      <c r="E532" s="67"/>
      <c r="F532" s="67"/>
      <c r="G532" s="67"/>
      <c r="H532" s="67"/>
      <c r="I532" s="67"/>
      <c r="J532" s="67"/>
      <c r="K532" s="67"/>
      <c r="L532" s="67"/>
      <c r="M532" s="67"/>
      <c r="N532" s="67"/>
      <c r="O532" s="67"/>
      <c r="P532" s="67"/>
      <c r="Q532" s="67"/>
      <c r="R532" s="67"/>
      <c r="S532" s="67"/>
    </row>
    <row r="533" spans="1:19" x14ac:dyDescent="0.25">
      <c r="A533" s="67"/>
      <c r="B533" s="67"/>
      <c r="C533" s="67"/>
      <c r="D533" s="67"/>
      <c r="E533" s="67"/>
      <c r="F533" s="67"/>
      <c r="G533" s="67"/>
      <c r="H533" s="67"/>
      <c r="I533" s="67"/>
      <c r="J533" s="67"/>
      <c r="K533" s="67"/>
      <c r="L533" s="67"/>
      <c r="M533" s="67"/>
      <c r="N533" s="67"/>
      <c r="O533" s="67"/>
      <c r="P533" s="67"/>
      <c r="Q533" s="67"/>
      <c r="R533" s="67"/>
      <c r="S533" s="67"/>
    </row>
    <row r="534" spans="1:19" x14ac:dyDescent="0.25">
      <c r="A534" s="67"/>
      <c r="B534" s="67"/>
      <c r="C534" s="67"/>
      <c r="D534" s="67"/>
      <c r="E534" s="67"/>
      <c r="F534" s="67"/>
      <c r="G534" s="67"/>
      <c r="H534" s="67"/>
      <c r="I534" s="67"/>
      <c r="J534" s="67"/>
      <c r="K534" s="67"/>
      <c r="L534" s="67"/>
      <c r="M534" s="67"/>
      <c r="N534" s="67"/>
      <c r="O534" s="67"/>
      <c r="P534" s="67"/>
      <c r="Q534" s="67"/>
      <c r="R534" s="67"/>
      <c r="S534" s="67"/>
    </row>
    <row r="535" spans="1:19" x14ac:dyDescent="0.25">
      <c r="A535" s="67"/>
      <c r="B535" s="67"/>
      <c r="C535" s="67"/>
      <c r="D535" s="67"/>
      <c r="E535" s="67"/>
      <c r="F535" s="67"/>
      <c r="G535" s="67"/>
      <c r="H535" s="67"/>
      <c r="I535" s="67"/>
      <c r="J535" s="67"/>
      <c r="K535" s="67"/>
      <c r="L535" s="67"/>
      <c r="M535" s="67"/>
      <c r="N535" s="67"/>
      <c r="O535" s="67"/>
      <c r="P535" s="67"/>
      <c r="Q535" s="67"/>
      <c r="R535" s="67"/>
      <c r="S535" s="67"/>
    </row>
    <row r="536" spans="1:19" x14ac:dyDescent="0.25">
      <c r="A536" s="67"/>
      <c r="B536" s="67"/>
      <c r="C536" s="67"/>
      <c r="D536" s="67"/>
      <c r="E536" s="67"/>
      <c r="F536" s="67"/>
      <c r="G536" s="67"/>
      <c r="H536" s="67"/>
      <c r="I536" s="67"/>
      <c r="J536" s="67"/>
      <c r="K536" s="67"/>
      <c r="L536" s="67"/>
      <c r="M536" s="67"/>
      <c r="N536" s="67"/>
      <c r="O536" s="67"/>
      <c r="P536" s="67"/>
      <c r="Q536" s="67"/>
      <c r="R536" s="67"/>
      <c r="S536" s="67"/>
    </row>
    <row r="537" spans="1:19" x14ac:dyDescent="0.25">
      <c r="A537" s="67"/>
      <c r="B537" s="67"/>
      <c r="C537" s="67"/>
      <c r="D537" s="67"/>
      <c r="E537" s="67"/>
      <c r="F537" s="67"/>
      <c r="G537" s="67"/>
      <c r="H537" s="67"/>
      <c r="I537" s="67"/>
      <c r="J537" s="67"/>
      <c r="K537" s="67"/>
      <c r="L537" s="67"/>
      <c r="M537" s="67"/>
      <c r="N537" s="67"/>
      <c r="O537" s="67"/>
      <c r="P537" s="67"/>
      <c r="Q537" s="67"/>
      <c r="R537" s="67"/>
      <c r="S537" s="67"/>
    </row>
    <row r="538" spans="1:19" x14ac:dyDescent="0.25">
      <c r="A538" s="67"/>
      <c r="B538" s="67"/>
      <c r="C538" s="67"/>
      <c r="D538" s="67"/>
      <c r="E538" s="67"/>
      <c r="F538" s="67"/>
      <c r="G538" s="67"/>
      <c r="H538" s="67"/>
      <c r="I538" s="67"/>
      <c r="J538" s="67"/>
      <c r="K538" s="67"/>
      <c r="L538" s="67"/>
      <c r="M538" s="67"/>
      <c r="N538" s="67"/>
      <c r="O538" s="67"/>
      <c r="P538" s="67"/>
      <c r="Q538" s="67"/>
      <c r="R538" s="67"/>
      <c r="S538" s="67"/>
    </row>
    <row r="539" spans="1:19" x14ac:dyDescent="0.25">
      <c r="A539" s="67"/>
      <c r="B539" s="67"/>
      <c r="C539" s="67"/>
      <c r="D539" s="67"/>
      <c r="E539" s="67"/>
      <c r="F539" s="67"/>
      <c r="G539" s="67"/>
      <c r="H539" s="67"/>
      <c r="I539" s="67"/>
      <c r="J539" s="67"/>
      <c r="K539" s="67"/>
      <c r="L539" s="67"/>
      <c r="M539" s="67"/>
      <c r="N539" s="67"/>
      <c r="O539" s="67"/>
      <c r="P539" s="67"/>
      <c r="Q539" s="67"/>
      <c r="R539" s="67"/>
      <c r="S539" s="67"/>
    </row>
    <row r="540" spans="1:19" x14ac:dyDescent="0.25">
      <c r="A540" s="67"/>
      <c r="B540" s="67"/>
      <c r="C540" s="67"/>
      <c r="D540" s="67"/>
      <c r="E540" s="67"/>
      <c r="F540" s="67"/>
      <c r="G540" s="67"/>
      <c r="H540" s="67"/>
      <c r="I540" s="67"/>
      <c r="J540" s="67"/>
      <c r="K540" s="67"/>
      <c r="L540" s="67"/>
      <c r="M540" s="67"/>
      <c r="N540" s="67"/>
      <c r="O540" s="67"/>
      <c r="P540" s="67"/>
      <c r="Q540" s="67"/>
      <c r="R540" s="67"/>
      <c r="S540" s="67"/>
    </row>
    <row r="541" spans="1:19" x14ac:dyDescent="0.25">
      <c r="A541" s="67"/>
      <c r="B541" s="67"/>
      <c r="C541" s="67"/>
      <c r="D541" s="67"/>
      <c r="E541" s="67"/>
      <c r="F541" s="67"/>
      <c r="G541" s="67"/>
      <c r="H541" s="67"/>
      <c r="I541" s="67"/>
      <c r="J541" s="67"/>
      <c r="K541" s="67"/>
      <c r="L541" s="67"/>
      <c r="M541" s="67"/>
      <c r="N541" s="67"/>
      <c r="O541" s="67"/>
      <c r="P541" s="67"/>
      <c r="Q541" s="67"/>
      <c r="R541" s="67"/>
      <c r="S541" s="67"/>
    </row>
    <row r="542" spans="1:19" x14ac:dyDescent="0.25">
      <c r="A542" s="67"/>
      <c r="B542" s="67"/>
      <c r="C542" s="67"/>
      <c r="D542" s="67"/>
      <c r="E542" s="67"/>
      <c r="F542" s="67"/>
      <c r="G542" s="67"/>
      <c r="H542" s="67"/>
      <c r="I542" s="67"/>
      <c r="J542" s="67"/>
      <c r="K542" s="67"/>
      <c r="L542" s="67"/>
      <c r="M542" s="67"/>
      <c r="N542" s="67"/>
      <c r="O542" s="67"/>
      <c r="P542" s="67"/>
      <c r="Q542" s="67"/>
      <c r="R542" s="67"/>
      <c r="S542" s="67"/>
    </row>
    <row r="543" spans="1:19" x14ac:dyDescent="0.25">
      <c r="A543" s="67"/>
      <c r="B543" s="67"/>
      <c r="C543" s="67"/>
      <c r="D543" s="67"/>
      <c r="E543" s="67"/>
      <c r="F543" s="67"/>
      <c r="G543" s="67"/>
      <c r="H543" s="67"/>
      <c r="I543" s="67"/>
      <c r="J543" s="67"/>
      <c r="K543" s="67"/>
      <c r="L543" s="67"/>
      <c r="M543" s="67"/>
      <c r="N543" s="67"/>
      <c r="O543" s="67"/>
      <c r="P543" s="67"/>
      <c r="Q543" s="67"/>
      <c r="R543" s="67"/>
      <c r="S543" s="67"/>
    </row>
    <row r="544" spans="1:19" x14ac:dyDescent="0.25">
      <c r="A544" s="67"/>
      <c r="B544" s="67"/>
      <c r="C544" s="67"/>
      <c r="D544" s="67"/>
      <c r="E544" s="67"/>
      <c r="F544" s="67"/>
      <c r="G544" s="67"/>
      <c r="H544" s="67"/>
      <c r="I544" s="67"/>
      <c r="J544" s="67"/>
      <c r="K544" s="67"/>
      <c r="L544" s="67"/>
      <c r="M544" s="67"/>
      <c r="N544" s="67"/>
      <c r="O544" s="67"/>
      <c r="P544" s="67"/>
      <c r="Q544" s="67"/>
      <c r="R544" s="67"/>
      <c r="S544" s="67"/>
    </row>
    <row r="545" spans="1:19" x14ac:dyDescent="0.25">
      <c r="A545" s="67"/>
      <c r="B545" s="67"/>
      <c r="C545" s="67"/>
      <c r="D545" s="67"/>
      <c r="E545" s="67"/>
      <c r="F545" s="67"/>
      <c r="G545" s="67"/>
      <c r="H545" s="67"/>
      <c r="I545" s="67"/>
      <c r="J545" s="67"/>
      <c r="K545" s="67"/>
      <c r="L545" s="67"/>
      <c r="M545" s="67"/>
      <c r="N545" s="67"/>
      <c r="O545" s="67"/>
      <c r="P545" s="67"/>
      <c r="Q545" s="67"/>
      <c r="R545" s="67"/>
      <c r="S545" s="67"/>
    </row>
    <row r="546" spans="1:19" x14ac:dyDescent="0.25">
      <c r="A546" s="67"/>
      <c r="B546" s="67"/>
      <c r="C546" s="67"/>
      <c r="D546" s="67"/>
      <c r="E546" s="67"/>
      <c r="F546" s="67"/>
      <c r="G546" s="67"/>
      <c r="H546" s="67"/>
      <c r="I546" s="67"/>
      <c r="J546" s="67"/>
      <c r="K546" s="67"/>
      <c r="L546" s="67"/>
      <c r="M546" s="67"/>
      <c r="N546" s="67"/>
      <c r="O546" s="67"/>
      <c r="P546" s="67"/>
      <c r="Q546" s="67"/>
      <c r="R546" s="67"/>
      <c r="S546" s="67"/>
    </row>
    <row r="547" spans="1:19" x14ac:dyDescent="0.25">
      <c r="A547" s="67"/>
      <c r="B547" s="67"/>
      <c r="C547" s="67"/>
      <c r="D547" s="67"/>
      <c r="E547" s="67"/>
      <c r="F547" s="67"/>
      <c r="G547" s="67"/>
      <c r="H547" s="67"/>
      <c r="I547" s="67"/>
      <c r="J547" s="67"/>
      <c r="K547" s="67"/>
      <c r="L547" s="67"/>
      <c r="M547" s="67"/>
      <c r="N547" s="67"/>
      <c r="O547" s="67"/>
      <c r="P547" s="67"/>
      <c r="Q547" s="67"/>
      <c r="R547" s="67"/>
      <c r="S547" s="67"/>
    </row>
    <row r="548" spans="1:19" x14ac:dyDescent="0.25">
      <c r="A548" s="67"/>
      <c r="B548" s="67"/>
      <c r="C548" s="67"/>
      <c r="D548" s="67"/>
      <c r="E548" s="67"/>
      <c r="F548" s="67"/>
      <c r="G548" s="67"/>
      <c r="H548" s="67"/>
      <c r="I548" s="67"/>
      <c r="J548" s="67"/>
      <c r="K548" s="67"/>
      <c r="L548" s="67"/>
      <c r="M548" s="67"/>
      <c r="N548" s="67"/>
      <c r="O548" s="67"/>
      <c r="P548" s="67"/>
      <c r="Q548" s="67"/>
      <c r="R548" s="67"/>
      <c r="S548" s="67"/>
    </row>
    <row r="549" spans="1:19" x14ac:dyDescent="0.25">
      <c r="A549" s="67"/>
      <c r="B549" s="67"/>
      <c r="C549" s="67"/>
      <c r="D549" s="67"/>
      <c r="E549" s="67"/>
      <c r="F549" s="67"/>
      <c r="G549" s="67"/>
      <c r="H549" s="67"/>
      <c r="I549" s="67"/>
      <c r="J549" s="67"/>
      <c r="K549" s="67"/>
      <c r="L549" s="67"/>
      <c r="M549" s="67"/>
      <c r="N549" s="67"/>
      <c r="O549" s="67"/>
      <c r="P549" s="67"/>
      <c r="Q549" s="67"/>
      <c r="R549" s="67"/>
      <c r="S549" s="67"/>
    </row>
    <row r="550" spans="1:19" x14ac:dyDescent="0.25">
      <c r="A550" s="67"/>
      <c r="B550" s="67"/>
      <c r="C550" s="67"/>
      <c r="D550" s="67"/>
      <c r="E550" s="67"/>
      <c r="F550" s="67"/>
      <c r="G550" s="67"/>
      <c r="H550" s="67"/>
      <c r="I550" s="67"/>
      <c r="J550" s="67"/>
      <c r="K550" s="67"/>
      <c r="L550" s="67"/>
      <c r="M550" s="67"/>
      <c r="N550" s="67"/>
      <c r="O550" s="67"/>
      <c r="P550" s="67"/>
      <c r="Q550" s="67"/>
      <c r="R550" s="67"/>
      <c r="S550" s="67"/>
    </row>
    <row r="551" spans="1:19" x14ac:dyDescent="0.25">
      <c r="A551" s="67"/>
      <c r="B551" s="67"/>
      <c r="C551" s="67"/>
      <c r="D551" s="67"/>
      <c r="E551" s="67"/>
      <c r="F551" s="67"/>
      <c r="G551" s="67"/>
      <c r="H551" s="67"/>
      <c r="I551" s="67"/>
      <c r="J551" s="67"/>
      <c r="K551" s="67"/>
      <c r="L551" s="67"/>
      <c r="M551" s="67"/>
      <c r="N551" s="67"/>
      <c r="O551" s="67"/>
      <c r="P551" s="67"/>
      <c r="Q551" s="67"/>
      <c r="R551" s="67"/>
      <c r="S551" s="67"/>
    </row>
    <row r="552" spans="1:19" x14ac:dyDescent="0.25">
      <c r="A552" s="67"/>
      <c r="B552" s="67"/>
      <c r="C552" s="67"/>
      <c r="D552" s="67"/>
      <c r="E552" s="67"/>
      <c r="F552" s="67"/>
      <c r="G552" s="67"/>
      <c r="H552" s="67"/>
      <c r="I552" s="67"/>
      <c r="J552" s="67"/>
      <c r="K552" s="67"/>
      <c r="L552" s="67"/>
      <c r="M552" s="67"/>
      <c r="N552" s="67"/>
      <c r="O552" s="67"/>
      <c r="P552" s="67"/>
      <c r="Q552" s="67"/>
      <c r="R552" s="67"/>
      <c r="S552" s="67"/>
    </row>
    <row r="553" spans="1:19" x14ac:dyDescent="0.25">
      <c r="A553" s="67"/>
      <c r="B553" s="67"/>
      <c r="C553" s="67"/>
      <c r="D553" s="67"/>
      <c r="E553" s="67"/>
      <c r="F553" s="67"/>
      <c r="G553" s="67"/>
      <c r="H553" s="67"/>
      <c r="I553" s="67"/>
      <c r="J553" s="67"/>
      <c r="K553" s="67"/>
      <c r="L553" s="67"/>
      <c r="M553" s="67"/>
      <c r="N553" s="67"/>
      <c r="O553" s="67"/>
      <c r="P553" s="67"/>
      <c r="Q553" s="67"/>
      <c r="R553" s="67"/>
      <c r="S553" s="67"/>
    </row>
    <row r="554" spans="1:19" x14ac:dyDescent="0.25">
      <c r="A554" s="67"/>
      <c r="B554" s="67"/>
      <c r="C554" s="67"/>
      <c r="D554" s="67"/>
      <c r="E554" s="67"/>
      <c r="F554" s="67"/>
      <c r="G554" s="67"/>
      <c r="H554" s="67"/>
      <c r="I554" s="67"/>
      <c r="J554" s="67"/>
      <c r="K554" s="67"/>
      <c r="L554" s="67"/>
      <c r="M554" s="67"/>
      <c r="N554" s="67"/>
      <c r="O554" s="67"/>
      <c r="P554" s="67"/>
      <c r="Q554" s="67"/>
      <c r="R554" s="67"/>
      <c r="S554" s="67"/>
    </row>
    <row r="555" spans="1:19" x14ac:dyDescent="0.25">
      <c r="A555" s="67"/>
      <c r="B555" s="67"/>
      <c r="C555" s="67"/>
      <c r="D555" s="67"/>
      <c r="E555" s="67"/>
      <c r="F555" s="67"/>
      <c r="G555" s="67"/>
      <c r="H555" s="67"/>
      <c r="I555" s="67"/>
      <c r="J555" s="67"/>
      <c r="K555" s="67"/>
      <c r="L555" s="67"/>
      <c r="M555" s="67"/>
      <c r="N555" s="67"/>
      <c r="O555" s="67"/>
      <c r="P555" s="67"/>
      <c r="Q555" s="67"/>
      <c r="R555" s="67"/>
      <c r="S555" s="67"/>
    </row>
    <row r="556" spans="1:19" x14ac:dyDescent="0.25">
      <c r="A556" s="67"/>
      <c r="B556" s="67"/>
      <c r="C556" s="67"/>
      <c r="D556" s="67"/>
      <c r="E556" s="67"/>
      <c r="F556" s="67"/>
      <c r="G556" s="67"/>
      <c r="H556" s="67"/>
      <c r="I556" s="67"/>
      <c r="J556" s="67"/>
      <c r="K556" s="67"/>
      <c r="L556" s="67"/>
      <c r="M556" s="67"/>
      <c r="N556" s="67"/>
      <c r="O556" s="67"/>
      <c r="P556" s="67"/>
      <c r="Q556" s="67"/>
      <c r="R556" s="67"/>
      <c r="S556" s="67"/>
    </row>
    <row r="557" spans="1:19" x14ac:dyDescent="0.25">
      <c r="A557" s="67"/>
      <c r="B557" s="67"/>
      <c r="C557" s="67"/>
      <c r="D557" s="67"/>
      <c r="E557" s="67"/>
      <c r="F557" s="67"/>
      <c r="G557" s="67"/>
      <c r="H557" s="67"/>
      <c r="I557" s="67"/>
      <c r="J557" s="67"/>
      <c r="K557" s="67"/>
      <c r="L557" s="67"/>
      <c r="M557" s="67"/>
      <c r="N557" s="67"/>
      <c r="O557" s="67"/>
      <c r="P557" s="67"/>
      <c r="Q557" s="67"/>
      <c r="R557" s="67"/>
      <c r="S557" s="67"/>
    </row>
    <row r="558" spans="1:19" x14ac:dyDescent="0.25">
      <c r="A558" s="67"/>
      <c r="B558" s="67"/>
      <c r="C558" s="67"/>
      <c r="D558" s="67"/>
      <c r="E558" s="67"/>
      <c r="F558" s="67"/>
      <c r="G558" s="67"/>
      <c r="H558" s="67"/>
      <c r="I558" s="67"/>
      <c r="J558" s="67"/>
      <c r="K558" s="67"/>
      <c r="L558" s="67"/>
      <c r="M558" s="67"/>
      <c r="N558" s="67"/>
      <c r="O558" s="67"/>
      <c r="P558" s="67"/>
      <c r="Q558" s="67"/>
      <c r="R558" s="67"/>
      <c r="S558" s="67"/>
    </row>
    <row r="559" spans="1:19" x14ac:dyDescent="0.25">
      <c r="A559" s="67"/>
      <c r="B559" s="67"/>
      <c r="C559" s="67"/>
      <c r="D559" s="67"/>
      <c r="E559" s="67"/>
      <c r="F559" s="67"/>
      <c r="G559" s="67"/>
      <c r="H559" s="67"/>
      <c r="I559" s="67"/>
      <c r="J559" s="67"/>
      <c r="K559" s="67"/>
      <c r="L559" s="67"/>
      <c r="M559" s="67"/>
      <c r="N559" s="67"/>
      <c r="O559" s="67"/>
      <c r="P559" s="67"/>
      <c r="Q559" s="67"/>
      <c r="R559" s="67"/>
      <c r="S559" s="67"/>
    </row>
    <row r="560" spans="1:19" x14ac:dyDescent="0.25">
      <c r="A560" s="67"/>
      <c r="B560" s="67"/>
      <c r="C560" s="67"/>
      <c r="D560" s="67"/>
      <c r="E560" s="67"/>
      <c r="F560" s="67"/>
      <c r="G560" s="67"/>
      <c r="H560" s="67"/>
      <c r="I560" s="67"/>
      <c r="J560" s="67"/>
      <c r="K560" s="67"/>
      <c r="L560" s="67"/>
      <c r="M560" s="67"/>
      <c r="N560" s="67"/>
      <c r="O560" s="67"/>
      <c r="P560" s="67"/>
      <c r="Q560" s="67"/>
      <c r="R560" s="67"/>
      <c r="S560" s="67"/>
    </row>
    <row r="561" spans="1:19" x14ac:dyDescent="0.25">
      <c r="A561" s="67"/>
      <c r="B561" s="67"/>
      <c r="C561" s="67"/>
      <c r="D561" s="67"/>
      <c r="E561" s="67"/>
      <c r="F561" s="67"/>
      <c r="G561" s="67"/>
      <c r="H561" s="67"/>
      <c r="I561" s="67"/>
      <c r="J561" s="67"/>
      <c r="K561" s="67"/>
      <c r="L561" s="67"/>
      <c r="M561" s="67"/>
      <c r="N561" s="67"/>
      <c r="O561" s="67"/>
      <c r="P561" s="67"/>
      <c r="Q561" s="67"/>
      <c r="R561" s="67"/>
      <c r="S561" s="67"/>
    </row>
    <row r="562" spans="1:19" x14ac:dyDescent="0.25">
      <c r="A562" s="67"/>
      <c r="B562" s="67"/>
      <c r="C562" s="67"/>
      <c r="D562" s="67"/>
      <c r="E562" s="67"/>
      <c r="F562" s="67"/>
      <c r="G562" s="67"/>
      <c r="H562" s="67"/>
      <c r="I562" s="67"/>
      <c r="J562" s="67"/>
      <c r="K562" s="67"/>
      <c r="L562" s="67"/>
      <c r="M562" s="67"/>
      <c r="N562" s="67"/>
      <c r="O562" s="67"/>
      <c r="P562" s="67"/>
      <c r="Q562" s="67"/>
      <c r="R562" s="67"/>
      <c r="S562" s="67"/>
    </row>
    <row r="563" spans="1:19" x14ac:dyDescent="0.25">
      <c r="A563" s="67"/>
      <c r="B563" s="67"/>
      <c r="C563" s="67"/>
      <c r="D563" s="67"/>
      <c r="E563" s="67"/>
      <c r="F563" s="67"/>
      <c r="G563" s="67"/>
      <c r="H563" s="67"/>
      <c r="I563" s="67"/>
      <c r="J563" s="67"/>
      <c r="K563" s="67"/>
      <c r="L563" s="67"/>
      <c r="M563" s="67"/>
      <c r="N563" s="67"/>
      <c r="O563" s="67"/>
      <c r="P563" s="67"/>
      <c r="Q563" s="67"/>
      <c r="R563" s="67"/>
      <c r="S563" s="67"/>
    </row>
    <row r="564" spans="1:19" x14ac:dyDescent="0.25">
      <c r="A564" s="67"/>
      <c r="B564" s="67"/>
      <c r="C564" s="67"/>
      <c r="D564" s="67"/>
      <c r="E564" s="67"/>
      <c r="F564" s="67"/>
      <c r="G564" s="67"/>
      <c r="H564" s="67"/>
      <c r="I564" s="67"/>
      <c r="J564" s="67"/>
      <c r="K564" s="67"/>
      <c r="L564" s="67"/>
      <c r="M564" s="67"/>
      <c r="N564" s="67"/>
      <c r="O564" s="67"/>
      <c r="P564" s="67"/>
      <c r="Q564" s="67"/>
      <c r="R564" s="67"/>
      <c r="S564" s="67"/>
    </row>
    <row r="565" spans="1:19" x14ac:dyDescent="0.25">
      <c r="A565" s="67"/>
      <c r="B565" s="67"/>
      <c r="C565" s="67"/>
      <c r="D565" s="67"/>
      <c r="E565" s="67"/>
      <c r="F565" s="67"/>
      <c r="G565" s="67"/>
      <c r="H565" s="67"/>
      <c r="I565" s="67"/>
      <c r="J565" s="67"/>
      <c r="K565" s="67"/>
      <c r="L565" s="67"/>
      <c r="M565" s="67"/>
      <c r="N565" s="67"/>
      <c r="O565" s="67"/>
      <c r="P565" s="67"/>
      <c r="Q565" s="67"/>
      <c r="R565" s="67"/>
      <c r="S565" s="67"/>
    </row>
    <row r="566" spans="1:19" x14ac:dyDescent="0.25">
      <c r="A566" s="67"/>
      <c r="B566" s="67"/>
      <c r="C566" s="67"/>
      <c r="D566" s="67"/>
      <c r="E566" s="67"/>
      <c r="F566" s="67"/>
      <c r="G566" s="67"/>
      <c r="H566" s="67"/>
      <c r="I566" s="67"/>
      <c r="J566" s="67"/>
      <c r="K566" s="67"/>
      <c r="L566" s="67"/>
      <c r="M566" s="67"/>
      <c r="N566" s="67"/>
      <c r="O566" s="67"/>
      <c r="P566" s="67"/>
      <c r="Q566" s="67"/>
      <c r="R566" s="67"/>
      <c r="S566" s="67"/>
    </row>
    <row r="567" spans="1:19" x14ac:dyDescent="0.25">
      <c r="A567" s="67"/>
      <c r="B567" s="67"/>
      <c r="C567" s="67"/>
      <c r="D567" s="67"/>
      <c r="E567" s="67"/>
      <c r="F567" s="67"/>
      <c r="G567" s="67"/>
      <c r="H567" s="67"/>
      <c r="I567" s="67"/>
      <c r="J567" s="67"/>
      <c r="K567" s="67"/>
      <c r="L567" s="67"/>
      <c r="M567" s="67"/>
      <c r="N567" s="67"/>
      <c r="O567" s="67"/>
      <c r="P567" s="67"/>
      <c r="Q567" s="67"/>
      <c r="R567" s="67"/>
      <c r="S567" s="67"/>
    </row>
    <row r="568" spans="1:19" x14ac:dyDescent="0.25">
      <c r="A568" s="67"/>
      <c r="B568" s="67"/>
      <c r="C568" s="67"/>
      <c r="D568" s="67"/>
      <c r="E568" s="67"/>
      <c r="F568" s="67"/>
      <c r="G568" s="67"/>
      <c r="H568" s="67"/>
      <c r="I568" s="67"/>
      <c r="J568" s="67"/>
      <c r="K568" s="67"/>
      <c r="L568" s="67"/>
      <c r="M568" s="67"/>
      <c r="N568" s="67"/>
      <c r="O568" s="67"/>
      <c r="P568" s="67"/>
      <c r="Q568" s="67"/>
      <c r="R568" s="67"/>
      <c r="S568" s="67"/>
    </row>
    <row r="569" spans="1:19" x14ac:dyDescent="0.25">
      <c r="A569" s="67"/>
      <c r="B569" s="67"/>
      <c r="C569" s="67"/>
      <c r="D569" s="67"/>
      <c r="E569" s="67"/>
      <c r="F569" s="67"/>
      <c r="G569" s="67"/>
      <c r="H569" s="67"/>
      <c r="I569" s="67"/>
      <c r="J569" s="67"/>
      <c r="K569" s="67"/>
      <c r="L569" s="67"/>
      <c r="M569" s="67"/>
      <c r="N569" s="67"/>
      <c r="O569" s="67"/>
      <c r="P569" s="67"/>
      <c r="Q569" s="67"/>
      <c r="R569" s="67"/>
      <c r="S569" s="67"/>
    </row>
    <row r="570" spans="1:19" x14ac:dyDescent="0.25">
      <c r="A570" s="67"/>
      <c r="B570" s="67"/>
      <c r="C570" s="67"/>
      <c r="D570" s="67"/>
      <c r="E570" s="67"/>
      <c r="F570" s="67"/>
      <c r="G570" s="67"/>
      <c r="H570" s="67"/>
      <c r="I570" s="67"/>
      <c r="J570" s="67"/>
      <c r="K570" s="67"/>
      <c r="L570" s="67"/>
      <c r="M570" s="67"/>
      <c r="N570" s="67"/>
      <c r="O570" s="67"/>
      <c r="P570" s="67"/>
      <c r="Q570" s="67"/>
      <c r="R570" s="67"/>
      <c r="S570" s="67"/>
    </row>
    <row r="571" spans="1:19" x14ac:dyDescent="0.25">
      <c r="A571" s="67"/>
      <c r="B571" s="67"/>
      <c r="C571" s="67"/>
      <c r="D571" s="67"/>
      <c r="E571" s="67"/>
      <c r="F571" s="67"/>
      <c r="G571" s="67"/>
      <c r="H571" s="67"/>
      <c r="I571" s="67"/>
      <c r="J571" s="67"/>
      <c r="K571" s="67"/>
      <c r="L571" s="67"/>
      <c r="M571" s="67"/>
      <c r="N571" s="67"/>
      <c r="O571" s="67"/>
      <c r="P571" s="67"/>
      <c r="Q571" s="67"/>
      <c r="R571" s="67"/>
      <c r="S571" s="67"/>
    </row>
    <row r="572" spans="1:19" x14ac:dyDescent="0.25">
      <c r="A572" s="67"/>
      <c r="B572" s="67"/>
      <c r="C572" s="67"/>
      <c r="D572" s="67"/>
      <c r="E572" s="67"/>
      <c r="F572" s="67"/>
      <c r="G572" s="67"/>
      <c r="H572" s="67"/>
      <c r="I572" s="67"/>
      <c r="J572" s="67"/>
      <c r="K572" s="67"/>
      <c r="L572" s="67"/>
      <c r="M572" s="67"/>
      <c r="N572" s="67"/>
      <c r="O572" s="67"/>
      <c r="P572" s="67"/>
      <c r="Q572" s="67"/>
      <c r="R572" s="67"/>
      <c r="S572" s="67"/>
    </row>
    <row r="573" spans="1:19" x14ac:dyDescent="0.25">
      <c r="A573" s="67"/>
      <c r="B573" s="67"/>
      <c r="C573" s="67"/>
      <c r="D573" s="67"/>
      <c r="E573" s="67"/>
      <c r="F573" s="67"/>
      <c r="G573" s="67"/>
      <c r="H573" s="67"/>
      <c r="I573" s="67"/>
      <c r="J573" s="67"/>
      <c r="K573" s="67"/>
      <c r="L573" s="67"/>
      <c r="M573" s="67"/>
      <c r="N573" s="67"/>
      <c r="O573" s="67"/>
      <c r="P573" s="67"/>
      <c r="Q573" s="67"/>
      <c r="R573" s="67"/>
      <c r="S573" s="67"/>
    </row>
    <row r="574" spans="1:19" x14ac:dyDescent="0.25">
      <c r="A574" s="67"/>
      <c r="B574" s="67"/>
      <c r="C574" s="67"/>
      <c r="D574" s="67"/>
      <c r="E574" s="67"/>
      <c r="F574" s="67"/>
      <c r="G574" s="67"/>
      <c r="H574" s="67"/>
      <c r="I574" s="67"/>
      <c r="J574" s="67"/>
      <c r="K574" s="67"/>
      <c r="L574" s="67"/>
      <c r="M574" s="67"/>
      <c r="N574" s="67"/>
      <c r="O574" s="67"/>
      <c r="P574" s="67"/>
      <c r="Q574" s="67"/>
      <c r="R574" s="67"/>
      <c r="S574" s="67"/>
    </row>
    <row r="575" spans="1:19" x14ac:dyDescent="0.25">
      <c r="A575" s="67"/>
      <c r="B575" s="67"/>
      <c r="C575" s="67"/>
      <c r="D575" s="67"/>
      <c r="E575" s="67"/>
      <c r="F575" s="67"/>
      <c r="G575" s="67"/>
      <c r="H575" s="67"/>
      <c r="I575" s="67"/>
      <c r="J575" s="67"/>
      <c r="K575" s="67"/>
      <c r="L575" s="67"/>
      <c r="M575" s="67"/>
      <c r="N575" s="67"/>
      <c r="O575" s="67"/>
      <c r="P575" s="67"/>
      <c r="Q575" s="67"/>
      <c r="R575" s="67"/>
      <c r="S575" s="67"/>
    </row>
    <row r="576" spans="1:19" x14ac:dyDescent="0.25">
      <c r="A576" s="67"/>
      <c r="B576" s="67"/>
      <c r="C576" s="67"/>
      <c r="D576" s="67"/>
      <c r="E576" s="67"/>
      <c r="F576" s="67"/>
      <c r="G576" s="67"/>
      <c r="H576" s="67"/>
      <c r="I576" s="67"/>
      <c r="J576" s="67"/>
      <c r="K576" s="67"/>
      <c r="L576" s="67"/>
      <c r="M576" s="67"/>
      <c r="N576" s="67"/>
      <c r="O576" s="67"/>
      <c r="P576" s="67"/>
      <c r="Q576" s="67"/>
      <c r="R576" s="67"/>
      <c r="S576" s="67"/>
    </row>
    <row r="577" spans="1:19" x14ac:dyDescent="0.25">
      <c r="A577" s="67"/>
      <c r="B577" s="67"/>
      <c r="C577" s="67"/>
      <c r="D577" s="67"/>
      <c r="E577" s="67"/>
      <c r="F577" s="67"/>
      <c r="G577" s="67"/>
      <c r="H577" s="67"/>
      <c r="I577" s="67"/>
      <c r="J577" s="67"/>
      <c r="K577" s="67"/>
      <c r="L577" s="67"/>
      <c r="M577" s="67"/>
      <c r="N577" s="67"/>
      <c r="O577" s="67"/>
      <c r="P577" s="67"/>
      <c r="Q577" s="67"/>
      <c r="R577" s="67"/>
      <c r="S577" s="67"/>
    </row>
    <row r="578" spans="1:19" x14ac:dyDescent="0.25">
      <c r="A578" s="67"/>
      <c r="B578" s="67"/>
      <c r="C578" s="67"/>
      <c r="D578" s="67"/>
      <c r="E578" s="67"/>
      <c r="F578" s="67"/>
      <c r="G578" s="67"/>
      <c r="H578" s="67"/>
      <c r="I578" s="67"/>
      <c r="J578" s="67"/>
      <c r="K578" s="67"/>
      <c r="L578" s="67"/>
      <c r="M578" s="67"/>
      <c r="N578" s="67"/>
      <c r="O578" s="67"/>
      <c r="P578" s="67"/>
      <c r="Q578" s="67"/>
      <c r="R578" s="67"/>
      <c r="S578" s="67"/>
    </row>
    <row r="579" spans="1:19" x14ac:dyDescent="0.25">
      <c r="A579" s="67"/>
      <c r="B579" s="67"/>
      <c r="C579" s="67"/>
      <c r="D579" s="67"/>
      <c r="E579" s="67"/>
      <c r="F579" s="67"/>
      <c r="G579" s="67"/>
      <c r="H579" s="67"/>
      <c r="I579" s="67"/>
      <c r="J579" s="67"/>
      <c r="K579" s="67"/>
      <c r="L579" s="67"/>
      <c r="M579" s="67"/>
      <c r="N579" s="67"/>
      <c r="O579" s="67"/>
      <c r="P579" s="67"/>
      <c r="Q579" s="67"/>
      <c r="R579" s="67"/>
      <c r="S579" s="67"/>
    </row>
    <row r="580" spans="1:19" x14ac:dyDescent="0.25">
      <c r="A580" s="67"/>
      <c r="B580" s="67"/>
      <c r="C580" s="67"/>
      <c r="D580" s="67"/>
      <c r="E580" s="67"/>
      <c r="F580" s="67"/>
      <c r="G580" s="67"/>
      <c r="H580" s="67"/>
      <c r="I580" s="67"/>
      <c r="J580" s="67"/>
      <c r="K580" s="67"/>
      <c r="L580" s="67"/>
      <c r="M580" s="67"/>
      <c r="N580" s="67"/>
      <c r="O580" s="67"/>
      <c r="P580" s="67"/>
      <c r="Q580" s="67"/>
      <c r="R580" s="67"/>
      <c r="S580" s="67"/>
    </row>
    <row r="581" spans="1:19" x14ac:dyDescent="0.25">
      <c r="A581" s="67"/>
      <c r="B581" s="67"/>
      <c r="C581" s="67"/>
      <c r="D581" s="67"/>
      <c r="E581" s="67"/>
      <c r="F581" s="67"/>
      <c r="G581" s="67"/>
      <c r="H581" s="67"/>
      <c r="I581" s="67"/>
      <c r="J581" s="67"/>
      <c r="K581" s="67"/>
      <c r="L581" s="67"/>
      <c r="M581" s="67"/>
      <c r="N581" s="67"/>
      <c r="O581" s="67"/>
      <c r="P581" s="67"/>
      <c r="Q581" s="67"/>
      <c r="R581" s="67"/>
      <c r="S581" s="67"/>
    </row>
    <row r="582" spans="1:19" x14ac:dyDescent="0.25">
      <c r="A582" s="67"/>
      <c r="B582" s="67"/>
      <c r="C582" s="67"/>
      <c r="D582" s="67"/>
      <c r="E582" s="67"/>
      <c r="F582" s="67"/>
      <c r="G582" s="67"/>
      <c r="H582" s="67"/>
      <c r="I582" s="67"/>
      <c r="J582" s="67"/>
      <c r="K582" s="67"/>
      <c r="L582" s="67"/>
      <c r="M582" s="67"/>
      <c r="N582" s="67"/>
      <c r="O582" s="67"/>
      <c r="P582" s="67"/>
      <c r="Q582" s="67"/>
      <c r="R582" s="67"/>
      <c r="S582" s="67"/>
    </row>
    <row r="583" spans="1:19" x14ac:dyDescent="0.25">
      <c r="A583" s="67"/>
      <c r="B583" s="67"/>
      <c r="C583" s="67"/>
      <c r="D583" s="67"/>
      <c r="E583" s="67"/>
      <c r="F583" s="67"/>
      <c r="G583" s="67"/>
      <c r="H583" s="67"/>
      <c r="I583" s="67"/>
      <c r="J583" s="67"/>
      <c r="K583" s="67"/>
      <c r="L583" s="67"/>
      <c r="M583" s="67"/>
      <c r="N583" s="67"/>
      <c r="O583" s="67"/>
      <c r="P583" s="67"/>
      <c r="Q583" s="67"/>
      <c r="R583" s="67"/>
      <c r="S583" s="67"/>
    </row>
    <row r="584" spans="1:19" x14ac:dyDescent="0.25">
      <c r="A584" s="67"/>
      <c r="B584" s="67"/>
      <c r="C584" s="67"/>
      <c r="D584" s="67"/>
      <c r="E584" s="67"/>
      <c r="F584" s="67"/>
      <c r="G584" s="67"/>
      <c r="H584" s="67"/>
      <c r="I584" s="67"/>
      <c r="J584" s="67"/>
      <c r="K584" s="67"/>
      <c r="L584" s="67"/>
      <c r="M584" s="67"/>
      <c r="N584" s="67"/>
      <c r="O584" s="67"/>
      <c r="P584" s="67"/>
      <c r="Q584" s="67"/>
      <c r="R584" s="67"/>
      <c r="S584" s="67"/>
    </row>
    <row r="585" spans="1:19" x14ac:dyDescent="0.25">
      <c r="A585" s="67"/>
      <c r="B585" s="67"/>
      <c r="C585" s="67"/>
      <c r="D585" s="67"/>
      <c r="E585" s="67"/>
      <c r="F585" s="67"/>
      <c r="G585" s="67"/>
      <c r="H585" s="67"/>
      <c r="I585" s="67"/>
      <c r="J585" s="67"/>
      <c r="K585" s="67"/>
      <c r="L585" s="67"/>
      <c r="M585" s="67"/>
      <c r="N585" s="67"/>
      <c r="O585" s="67"/>
      <c r="P585" s="67"/>
      <c r="Q585" s="67"/>
      <c r="R585" s="67"/>
      <c r="S585" s="67"/>
    </row>
    <row r="586" spans="1:19" x14ac:dyDescent="0.25">
      <c r="A586" s="67"/>
      <c r="B586" s="67"/>
      <c r="C586" s="67"/>
      <c r="D586" s="67"/>
      <c r="E586" s="67"/>
      <c r="F586" s="67"/>
      <c r="G586" s="67"/>
      <c r="H586" s="67"/>
      <c r="I586" s="67"/>
      <c r="J586" s="67"/>
      <c r="K586" s="67"/>
      <c r="L586" s="67"/>
      <c r="M586" s="67"/>
      <c r="N586" s="67"/>
      <c r="O586" s="67"/>
      <c r="P586" s="67"/>
      <c r="Q586" s="67"/>
      <c r="R586" s="67"/>
      <c r="S586" s="67"/>
    </row>
    <row r="587" spans="1:19" x14ac:dyDescent="0.25">
      <c r="A587" s="67"/>
      <c r="B587" s="67"/>
      <c r="C587" s="67"/>
      <c r="D587" s="67"/>
      <c r="E587" s="67"/>
      <c r="F587" s="67"/>
      <c r="G587" s="67"/>
      <c r="H587" s="67"/>
      <c r="I587" s="67"/>
      <c r="J587" s="67"/>
      <c r="K587" s="67"/>
      <c r="L587" s="67"/>
      <c r="M587" s="67"/>
      <c r="N587" s="67"/>
      <c r="O587" s="67"/>
      <c r="P587" s="67"/>
      <c r="Q587" s="67"/>
      <c r="R587" s="67"/>
      <c r="S587" s="67"/>
    </row>
    <row r="588" spans="1:19" x14ac:dyDescent="0.25">
      <c r="A588" s="67"/>
      <c r="B588" s="67"/>
      <c r="C588" s="67"/>
      <c r="D588" s="67"/>
      <c r="E588" s="67"/>
      <c r="F588" s="67"/>
      <c r="G588" s="67"/>
      <c r="H588" s="67"/>
      <c r="I588" s="67"/>
      <c r="J588" s="67"/>
      <c r="K588" s="67"/>
      <c r="L588" s="67"/>
      <c r="M588" s="67"/>
      <c r="N588" s="67"/>
      <c r="O588" s="67"/>
      <c r="P588" s="67"/>
      <c r="Q588" s="67"/>
      <c r="R588" s="67"/>
      <c r="S588" s="67"/>
    </row>
    <row r="589" spans="1:19" x14ac:dyDescent="0.25">
      <c r="A589" s="67"/>
      <c r="B589" s="67"/>
      <c r="C589" s="67"/>
      <c r="D589" s="67"/>
      <c r="E589" s="67"/>
      <c r="F589" s="67"/>
      <c r="G589" s="67"/>
      <c r="H589" s="67"/>
      <c r="I589" s="67"/>
      <c r="J589" s="67"/>
      <c r="K589" s="67"/>
      <c r="L589" s="67"/>
      <c r="M589" s="67"/>
      <c r="N589" s="67"/>
      <c r="O589" s="67"/>
      <c r="P589" s="67"/>
      <c r="Q589" s="67"/>
      <c r="R589" s="67"/>
      <c r="S589" s="67"/>
    </row>
    <row r="590" spans="1:19" x14ac:dyDescent="0.25">
      <c r="A590" s="67"/>
      <c r="B590" s="67"/>
      <c r="C590" s="67"/>
      <c r="D590" s="67"/>
      <c r="E590" s="67"/>
      <c r="F590" s="67"/>
      <c r="G590" s="67"/>
      <c r="H590" s="67"/>
      <c r="I590" s="67"/>
      <c r="J590" s="67"/>
      <c r="K590" s="67"/>
      <c r="L590" s="67"/>
      <c r="M590" s="67"/>
      <c r="N590" s="67"/>
      <c r="O590" s="67"/>
      <c r="P590" s="67"/>
      <c r="Q590" s="67"/>
      <c r="R590" s="67"/>
      <c r="S590" s="67"/>
    </row>
    <row r="591" spans="1:19" x14ac:dyDescent="0.25">
      <c r="A591" s="67"/>
      <c r="B591" s="67"/>
      <c r="C591" s="67"/>
      <c r="D591" s="67"/>
      <c r="E591" s="67"/>
      <c r="F591" s="67"/>
      <c r="G591" s="67"/>
      <c r="H591" s="67"/>
      <c r="I591" s="67"/>
      <c r="J591" s="67"/>
      <c r="K591" s="67"/>
      <c r="L591" s="67"/>
      <c r="M591" s="67"/>
      <c r="N591" s="67"/>
      <c r="O591" s="67"/>
      <c r="P591" s="67"/>
      <c r="Q591" s="67"/>
      <c r="R591" s="67"/>
      <c r="S591" s="67"/>
    </row>
    <row r="592" spans="1:19" x14ac:dyDescent="0.25">
      <c r="A592" s="67"/>
      <c r="B592" s="67"/>
      <c r="C592" s="67"/>
      <c r="D592" s="67"/>
      <c r="E592" s="67"/>
      <c r="F592" s="67"/>
      <c r="G592" s="67"/>
      <c r="H592" s="67"/>
      <c r="I592" s="67"/>
      <c r="J592" s="67"/>
      <c r="K592" s="67"/>
      <c r="L592" s="67"/>
      <c r="M592" s="67"/>
      <c r="N592" s="67"/>
      <c r="O592" s="67"/>
      <c r="P592" s="67"/>
      <c r="Q592" s="67"/>
      <c r="R592" s="67"/>
      <c r="S592" s="67"/>
    </row>
    <row r="593" spans="1:19" x14ac:dyDescent="0.25">
      <c r="A593" s="67"/>
      <c r="B593" s="67"/>
      <c r="C593" s="67"/>
      <c r="D593" s="67"/>
      <c r="E593" s="67"/>
      <c r="F593" s="67"/>
      <c r="G593" s="67"/>
      <c r="H593" s="67"/>
      <c r="I593" s="67"/>
      <c r="J593" s="67"/>
      <c r="K593" s="67"/>
      <c r="L593" s="67"/>
      <c r="M593" s="67"/>
      <c r="N593" s="67"/>
      <c r="O593" s="67"/>
      <c r="P593" s="67"/>
      <c r="Q593" s="67"/>
      <c r="R593" s="67"/>
      <c r="S593" s="67"/>
    </row>
    <row r="594" spans="1:19" x14ac:dyDescent="0.25">
      <c r="A594" s="67"/>
      <c r="B594" s="67"/>
      <c r="C594" s="67"/>
      <c r="D594" s="67"/>
      <c r="E594" s="67"/>
      <c r="F594" s="67"/>
      <c r="G594" s="67"/>
      <c r="H594" s="67"/>
      <c r="I594" s="67"/>
      <c r="J594" s="67"/>
      <c r="K594" s="67"/>
      <c r="L594" s="67"/>
      <c r="M594" s="67"/>
      <c r="N594" s="67"/>
      <c r="O594" s="67"/>
      <c r="P594" s="67"/>
      <c r="Q594" s="67"/>
      <c r="R594" s="67"/>
      <c r="S594" s="67"/>
    </row>
    <row r="595" spans="1:19" x14ac:dyDescent="0.25">
      <c r="A595" s="67"/>
      <c r="B595" s="67"/>
      <c r="C595" s="67"/>
      <c r="D595" s="67"/>
      <c r="E595" s="67"/>
      <c r="F595" s="67"/>
      <c r="G595" s="67"/>
      <c r="H595" s="67"/>
      <c r="I595" s="67"/>
      <c r="J595" s="67"/>
      <c r="K595" s="67"/>
      <c r="L595" s="67"/>
      <c r="M595" s="67"/>
      <c r="N595" s="67"/>
      <c r="O595" s="67"/>
      <c r="P595" s="67"/>
      <c r="Q595" s="67"/>
      <c r="R595" s="67"/>
      <c r="S595" s="67"/>
    </row>
    <row r="596" spans="1:19" x14ac:dyDescent="0.25">
      <c r="A596" s="67"/>
      <c r="B596" s="67"/>
      <c r="C596" s="67"/>
      <c r="D596" s="67"/>
      <c r="E596" s="67"/>
      <c r="F596" s="67"/>
      <c r="G596" s="67"/>
      <c r="H596" s="67"/>
      <c r="I596" s="67"/>
      <c r="J596" s="67"/>
      <c r="K596" s="67"/>
      <c r="L596" s="67"/>
      <c r="M596" s="67"/>
      <c r="N596" s="67"/>
      <c r="O596" s="67"/>
      <c r="P596" s="67"/>
      <c r="Q596" s="67"/>
      <c r="R596" s="67"/>
      <c r="S596" s="67"/>
    </row>
    <row r="597" spans="1:19" x14ac:dyDescent="0.25">
      <c r="A597" s="67"/>
      <c r="B597" s="67"/>
      <c r="C597" s="67"/>
      <c r="D597" s="67"/>
      <c r="E597" s="67"/>
      <c r="F597" s="67"/>
      <c r="G597" s="67"/>
      <c r="H597" s="67"/>
      <c r="I597" s="67"/>
      <c r="J597" s="67"/>
      <c r="K597" s="67"/>
      <c r="L597" s="67"/>
      <c r="M597" s="67"/>
      <c r="N597" s="67"/>
      <c r="O597" s="67"/>
      <c r="P597" s="67"/>
      <c r="Q597" s="67"/>
      <c r="R597" s="67"/>
      <c r="S597" s="67"/>
    </row>
    <row r="598" spans="1:19" x14ac:dyDescent="0.25">
      <c r="A598" s="67"/>
      <c r="B598" s="67"/>
      <c r="C598" s="67"/>
      <c r="D598" s="67"/>
      <c r="E598" s="67"/>
      <c r="F598" s="67"/>
      <c r="G598" s="67"/>
      <c r="H598" s="67"/>
      <c r="I598" s="67"/>
      <c r="J598" s="67"/>
      <c r="K598" s="67"/>
      <c r="L598" s="67"/>
      <c r="M598" s="67"/>
      <c r="N598" s="67"/>
      <c r="O598" s="67"/>
      <c r="P598" s="67"/>
      <c r="Q598" s="67"/>
      <c r="R598" s="67"/>
      <c r="S598" s="67"/>
    </row>
    <row r="599" spans="1:19" x14ac:dyDescent="0.25">
      <c r="A599" s="67"/>
      <c r="B599" s="67"/>
      <c r="C599" s="67"/>
      <c r="D599" s="67"/>
      <c r="E599" s="67"/>
      <c r="F599" s="67"/>
      <c r="G599" s="67"/>
      <c r="H599" s="67"/>
      <c r="I599" s="67"/>
      <c r="J599" s="67"/>
      <c r="K599" s="67"/>
      <c r="L599" s="67"/>
      <c r="M599" s="67"/>
      <c r="N599" s="67"/>
      <c r="O599" s="67"/>
      <c r="P599" s="67"/>
      <c r="Q599" s="67"/>
      <c r="R599" s="67"/>
      <c r="S599" s="67"/>
    </row>
    <row r="600" spans="1:19" x14ac:dyDescent="0.25">
      <c r="A600" s="67"/>
      <c r="B600" s="67"/>
      <c r="C600" s="67"/>
      <c r="D600" s="67"/>
      <c r="E600" s="67"/>
      <c r="F600" s="67"/>
      <c r="G600" s="67"/>
      <c r="H600" s="67"/>
      <c r="I600" s="67"/>
      <c r="J600" s="67"/>
      <c r="K600" s="67"/>
      <c r="L600" s="67"/>
      <c r="M600" s="67"/>
      <c r="N600" s="67"/>
      <c r="O600" s="67"/>
      <c r="P600" s="67"/>
      <c r="Q600" s="67"/>
      <c r="R600" s="67"/>
      <c r="S600" s="67"/>
    </row>
    <row r="601" spans="1:19" x14ac:dyDescent="0.25">
      <c r="A601" s="67"/>
      <c r="B601" s="67"/>
      <c r="C601" s="67"/>
      <c r="D601" s="67"/>
      <c r="E601" s="67"/>
      <c r="F601" s="67"/>
      <c r="G601" s="67"/>
      <c r="H601" s="67"/>
      <c r="I601" s="67"/>
      <c r="J601" s="67"/>
      <c r="K601" s="67"/>
      <c r="L601" s="67"/>
      <c r="M601" s="67"/>
      <c r="N601" s="67"/>
      <c r="O601" s="67"/>
      <c r="P601" s="67"/>
      <c r="Q601" s="67"/>
      <c r="R601" s="67"/>
      <c r="S601" s="67"/>
    </row>
    <row r="602" spans="1:19" x14ac:dyDescent="0.25">
      <c r="A602" s="67"/>
      <c r="B602" s="67"/>
      <c r="C602" s="67"/>
      <c r="D602" s="67"/>
      <c r="E602" s="67"/>
      <c r="F602" s="67"/>
      <c r="G602" s="67"/>
      <c r="H602" s="67"/>
      <c r="I602" s="67"/>
      <c r="J602" s="67"/>
      <c r="K602" s="67"/>
      <c r="L602" s="67"/>
      <c r="M602" s="67"/>
      <c r="N602" s="67"/>
      <c r="O602" s="67"/>
      <c r="P602" s="67"/>
      <c r="Q602" s="67"/>
      <c r="R602" s="67"/>
      <c r="S602" s="67"/>
    </row>
    <row r="603" spans="1:19" x14ac:dyDescent="0.25">
      <c r="A603" s="67"/>
      <c r="B603" s="67"/>
      <c r="C603" s="67"/>
      <c r="D603" s="67"/>
      <c r="E603" s="67"/>
      <c r="F603" s="67"/>
      <c r="G603" s="67"/>
      <c r="H603" s="67"/>
      <c r="I603" s="67"/>
      <c r="J603" s="67"/>
      <c r="K603" s="67"/>
      <c r="L603" s="67"/>
      <c r="M603" s="67"/>
      <c r="N603" s="67"/>
      <c r="O603" s="67"/>
      <c r="P603" s="67"/>
      <c r="Q603" s="67"/>
      <c r="R603" s="67"/>
      <c r="S603" s="67"/>
    </row>
    <row r="604" spans="1:19" x14ac:dyDescent="0.25">
      <c r="A604" s="67"/>
      <c r="B604" s="67"/>
      <c r="C604" s="67"/>
      <c r="D604" s="67"/>
      <c r="E604" s="67"/>
      <c r="F604" s="67"/>
      <c r="G604" s="67"/>
      <c r="H604" s="67"/>
      <c r="I604" s="67"/>
      <c r="J604" s="67"/>
      <c r="K604" s="67"/>
      <c r="L604" s="67"/>
      <c r="M604" s="67"/>
      <c r="N604" s="67"/>
      <c r="O604" s="67"/>
      <c r="P604" s="67"/>
      <c r="Q604" s="67"/>
      <c r="R604" s="67"/>
      <c r="S604" s="67"/>
    </row>
    <row r="605" spans="1:19" x14ac:dyDescent="0.25">
      <c r="A605" s="67"/>
      <c r="B605" s="67"/>
      <c r="C605" s="67"/>
      <c r="D605" s="67"/>
      <c r="E605" s="67"/>
      <c r="F605" s="67"/>
      <c r="G605" s="67"/>
      <c r="H605" s="67"/>
      <c r="I605" s="67"/>
      <c r="J605" s="67"/>
      <c r="K605" s="67"/>
      <c r="L605" s="67"/>
      <c r="M605" s="67"/>
      <c r="N605" s="67"/>
      <c r="O605" s="67"/>
      <c r="P605" s="67"/>
      <c r="Q605" s="67"/>
      <c r="R605" s="67"/>
      <c r="S605" s="67"/>
    </row>
    <row r="606" spans="1:19" x14ac:dyDescent="0.25">
      <c r="A606" s="67"/>
      <c r="B606" s="67"/>
      <c r="C606" s="67"/>
      <c r="D606" s="67"/>
      <c r="E606" s="67"/>
      <c r="F606" s="67"/>
      <c r="G606" s="67"/>
      <c r="H606" s="67"/>
      <c r="I606" s="67"/>
      <c r="J606" s="67"/>
      <c r="K606" s="67"/>
      <c r="L606" s="67"/>
      <c r="M606" s="67"/>
      <c r="N606" s="67"/>
      <c r="O606" s="67"/>
      <c r="P606" s="67"/>
      <c r="Q606" s="67"/>
      <c r="R606" s="67"/>
      <c r="S606" s="67"/>
    </row>
    <row r="607" spans="1:19" x14ac:dyDescent="0.25">
      <c r="A607" s="67"/>
      <c r="B607" s="67"/>
      <c r="C607" s="67"/>
      <c r="D607" s="67"/>
      <c r="E607" s="67"/>
      <c r="F607" s="67"/>
      <c r="G607" s="67"/>
      <c r="H607" s="67"/>
      <c r="I607" s="67"/>
      <c r="J607" s="67"/>
      <c r="K607" s="67"/>
      <c r="L607" s="67"/>
      <c r="M607" s="67"/>
      <c r="N607" s="67"/>
      <c r="O607" s="67"/>
      <c r="P607" s="67"/>
      <c r="Q607" s="67"/>
      <c r="R607" s="67"/>
      <c r="S607" s="67"/>
    </row>
    <row r="608" spans="1:19" x14ac:dyDescent="0.25">
      <c r="A608" s="67"/>
      <c r="B608" s="67"/>
      <c r="C608" s="67"/>
      <c r="D608" s="67"/>
      <c r="E608" s="67"/>
      <c r="F608" s="67"/>
      <c r="G608" s="67"/>
      <c r="H608" s="67"/>
      <c r="I608" s="67"/>
      <c r="J608" s="67"/>
      <c r="K608" s="67"/>
      <c r="L608" s="67"/>
      <c r="M608" s="67"/>
      <c r="N608" s="67"/>
      <c r="O608" s="67"/>
      <c r="P608" s="67"/>
      <c r="Q608" s="67"/>
      <c r="R608" s="67"/>
      <c r="S608" s="67"/>
    </row>
    <row r="609" spans="1:19" x14ac:dyDescent="0.25">
      <c r="A609" s="67"/>
      <c r="B609" s="67"/>
      <c r="C609" s="67"/>
      <c r="D609" s="67"/>
      <c r="E609" s="67"/>
      <c r="F609" s="67"/>
      <c r="G609" s="67"/>
      <c r="H609" s="67"/>
      <c r="I609" s="67"/>
      <c r="J609" s="67"/>
      <c r="K609" s="67"/>
      <c r="L609" s="67"/>
      <c r="M609" s="67"/>
      <c r="N609" s="67"/>
      <c r="O609" s="67"/>
      <c r="P609" s="67"/>
      <c r="Q609" s="67"/>
      <c r="R609" s="67"/>
      <c r="S609" s="67"/>
    </row>
    <row r="610" spans="1:19" x14ac:dyDescent="0.25">
      <c r="A610" s="67"/>
      <c r="B610" s="67"/>
      <c r="C610" s="67"/>
      <c r="D610" s="67"/>
      <c r="E610" s="67"/>
      <c r="F610" s="67"/>
      <c r="G610" s="67"/>
      <c r="H610" s="67"/>
      <c r="I610" s="67"/>
      <c r="J610" s="67"/>
      <c r="K610" s="67"/>
      <c r="L610" s="67"/>
      <c r="M610" s="67"/>
      <c r="N610" s="67"/>
      <c r="O610" s="67"/>
      <c r="P610" s="67"/>
      <c r="Q610" s="67"/>
      <c r="R610" s="67"/>
      <c r="S610" s="67"/>
    </row>
    <row r="611" spans="1:19" x14ac:dyDescent="0.25">
      <c r="A611" s="67"/>
      <c r="B611" s="67"/>
      <c r="C611" s="67"/>
      <c r="D611" s="67"/>
      <c r="E611" s="67"/>
      <c r="F611" s="67"/>
      <c r="G611" s="67"/>
      <c r="H611" s="67"/>
      <c r="I611" s="67"/>
      <c r="J611" s="67"/>
      <c r="K611" s="67"/>
      <c r="L611" s="67"/>
      <c r="M611" s="67"/>
      <c r="N611" s="67"/>
      <c r="O611" s="67"/>
      <c r="P611" s="67"/>
      <c r="Q611" s="67"/>
      <c r="R611" s="67"/>
      <c r="S611" s="67"/>
    </row>
    <row r="612" spans="1:19" x14ac:dyDescent="0.25">
      <c r="A612" s="67"/>
      <c r="B612" s="67"/>
      <c r="C612" s="67"/>
      <c r="D612" s="67"/>
      <c r="E612" s="67"/>
      <c r="F612" s="67"/>
      <c r="G612" s="67"/>
      <c r="H612" s="67"/>
      <c r="I612" s="67"/>
      <c r="J612" s="67"/>
      <c r="K612" s="67"/>
      <c r="L612" s="67"/>
      <c r="M612" s="67"/>
      <c r="N612" s="67"/>
      <c r="O612" s="67"/>
      <c r="P612" s="67"/>
      <c r="Q612" s="67"/>
      <c r="R612" s="67"/>
      <c r="S612" s="67"/>
    </row>
    <row r="613" spans="1:19" x14ac:dyDescent="0.25">
      <c r="A613" s="67"/>
      <c r="B613" s="67"/>
      <c r="C613" s="67"/>
      <c r="D613" s="67"/>
      <c r="E613" s="67"/>
      <c r="F613" s="67"/>
      <c r="G613" s="67"/>
      <c r="H613" s="67"/>
      <c r="I613" s="67"/>
      <c r="J613" s="67"/>
      <c r="K613" s="67"/>
      <c r="L613" s="67"/>
      <c r="M613" s="67"/>
      <c r="N613" s="67"/>
      <c r="O613" s="67"/>
      <c r="P613" s="67"/>
      <c r="Q613" s="67"/>
      <c r="R613" s="67"/>
      <c r="S613" s="67"/>
    </row>
    <row r="614" spans="1:19" x14ac:dyDescent="0.25">
      <c r="A614" s="67"/>
      <c r="B614" s="67"/>
      <c r="C614" s="67"/>
      <c r="D614" s="67"/>
      <c r="E614" s="67"/>
      <c r="F614" s="67"/>
      <c r="G614" s="67"/>
      <c r="H614" s="67"/>
      <c r="I614" s="67"/>
      <c r="J614" s="67"/>
      <c r="K614" s="67"/>
      <c r="L614" s="67"/>
      <c r="M614" s="67"/>
      <c r="N614" s="67"/>
      <c r="O614" s="67"/>
      <c r="P614" s="67"/>
      <c r="Q614" s="67"/>
      <c r="R614" s="67"/>
      <c r="S614" s="67"/>
    </row>
    <row r="615" spans="1:19" x14ac:dyDescent="0.25">
      <c r="A615" s="67"/>
      <c r="B615" s="67"/>
      <c r="C615" s="67"/>
      <c r="D615" s="67"/>
      <c r="E615" s="67"/>
      <c r="F615" s="67"/>
      <c r="G615" s="67"/>
      <c r="H615" s="67"/>
      <c r="I615" s="67"/>
      <c r="J615" s="67"/>
      <c r="K615" s="67"/>
      <c r="L615" s="67"/>
      <c r="M615" s="67"/>
      <c r="N615" s="67"/>
      <c r="O615" s="67"/>
      <c r="P615" s="67"/>
      <c r="Q615" s="67"/>
      <c r="R615" s="67"/>
      <c r="S615" s="67"/>
    </row>
    <row r="616" spans="1:19" x14ac:dyDescent="0.25">
      <c r="A616" s="67"/>
      <c r="B616" s="67"/>
      <c r="C616" s="67"/>
      <c r="D616" s="67"/>
      <c r="E616" s="67"/>
      <c r="F616" s="67"/>
      <c r="G616" s="67"/>
      <c r="H616" s="67"/>
      <c r="I616" s="67"/>
      <c r="J616" s="67"/>
      <c r="K616" s="67"/>
      <c r="L616" s="67"/>
      <c r="M616" s="67"/>
      <c r="N616" s="67"/>
      <c r="O616" s="67"/>
      <c r="P616" s="67"/>
      <c r="Q616" s="67"/>
      <c r="R616" s="67"/>
      <c r="S616" s="67"/>
    </row>
    <row r="617" spans="1:19" x14ac:dyDescent="0.25">
      <c r="A617" s="67"/>
      <c r="B617" s="67"/>
      <c r="C617" s="67"/>
      <c r="D617" s="67"/>
      <c r="E617" s="67"/>
      <c r="F617" s="67"/>
      <c r="G617" s="67"/>
      <c r="H617" s="67"/>
      <c r="I617" s="67"/>
      <c r="J617" s="67"/>
      <c r="K617" s="67"/>
      <c r="L617" s="67"/>
      <c r="M617" s="67"/>
      <c r="N617" s="67"/>
      <c r="O617" s="67"/>
      <c r="P617" s="67"/>
      <c r="Q617" s="67"/>
      <c r="R617" s="67"/>
      <c r="S617" s="67"/>
    </row>
    <row r="618" spans="1:19" x14ac:dyDescent="0.25">
      <c r="A618" s="67"/>
      <c r="B618" s="67"/>
      <c r="C618" s="67"/>
      <c r="D618" s="67"/>
      <c r="E618" s="67"/>
      <c r="F618" s="67"/>
      <c r="G618" s="67"/>
      <c r="H618" s="67"/>
      <c r="I618" s="67"/>
      <c r="J618" s="67"/>
      <c r="K618" s="67"/>
      <c r="L618" s="67"/>
      <c r="M618" s="67"/>
      <c r="N618" s="67"/>
      <c r="O618" s="67"/>
      <c r="P618" s="67"/>
      <c r="Q618" s="67"/>
      <c r="R618" s="67"/>
      <c r="S618" s="67"/>
    </row>
    <row r="619" spans="1:19" x14ac:dyDescent="0.25">
      <c r="A619" s="67"/>
      <c r="B619" s="67"/>
      <c r="C619" s="67"/>
      <c r="D619" s="67"/>
      <c r="E619" s="67"/>
      <c r="F619" s="67"/>
      <c r="G619" s="67"/>
      <c r="H619" s="67"/>
      <c r="I619" s="67"/>
      <c r="J619" s="67"/>
      <c r="K619" s="67"/>
      <c r="L619" s="67"/>
      <c r="M619" s="67"/>
      <c r="N619" s="67"/>
      <c r="O619" s="67"/>
      <c r="P619" s="67"/>
      <c r="Q619" s="67"/>
      <c r="R619" s="67"/>
      <c r="S619" s="67"/>
    </row>
    <row r="620" spans="1:19" x14ac:dyDescent="0.25">
      <c r="A620" s="67"/>
      <c r="B620" s="67"/>
      <c r="C620" s="67"/>
      <c r="D620" s="67"/>
      <c r="E620" s="67"/>
      <c r="F620" s="67"/>
      <c r="G620" s="67"/>
      <c r="H620" s="67"/>
      <c r="I620" s="67"/>
      <c r="J620" s="67"/>
      <c r="K620" s="67"/>
      <c r="L620" s="67"/>
      <c r="M620" s="67"/>
      <c r="N620" s="67"/>
      <c r="O620" s="67"/>
      <c r="P620" s="67"/>
      <c r="Q620" s="67"/>
      <c r="R620" s="67"/>
      <c r="S620" s="67"/>
    </row>
    <row r="621" spans="1:19" x14ac:dyDescent="0.25">
      <c r="A621" s="67"/>
      <c r="B621" s="67"/>
      <c r="C621" s="67"/>
      <c r="D621" s="67"/>
      <c r="E621" s="67"/>
      <c r="F621" s="67"/>
      <c r="G621" s="67"/>
      <c r="H621" s="67"/>
      <c r="I621" s="67"/>
      <c r="J621" s="67"/>
      <c r="K621" s="67"/>
      <c r="L621" s="67"/>
      <c r="M621" s="67"/>
      <c r="N621" s="67"/>
      <c r="O621" s="67"/>
      <c r="P621" s="67"/>
      <c r="Q621" s="67"/>
      <c r="R621" s="67"/>
      <c r="S621" s="67"/>
    </row>
    <row r="622" spans="1:19" x14ac:dyDescent="0.25">
      <c r="A622" s="67"/>
      <c r="B622" s="67"/>
      <c r="C622" s="67"/>
      <c r="D622" s="67"/>
      <c r="E622" s="67"/>
      <c r="F622" s="67"/>
      <c r="G622" s="67"/>
      <c r="H622" s="67"/>
      <c r="I622" s="67"/>
      <c r="J622" s="67"/>
      <c r="K622" s="67"/>
      <c r="L622" s="67"/>
      <c r="M622" s="67"/>
      <c r="N622" s="67"/>
      <c r="O622" s="67"/>
      <c r="P622" s="67"/>
      <c r="Q622" s="67"/>
      <c r="R622" s="67"/>
      <c r="S622" s="67"/>
    </row>
    <row r="623" spans="1:19" x14ac:dyDescent="0.25">
      <c r="A623" s="67"/>
      <c r="B623" s="67"/>
      <c r="C623" s="67"/>
      <c r="D623" s="67"/>
      <c r="E623" s="67"/>
      <c r="F623" s="67"/>
      <c r="G623" s="67"/>
      <c r="H623" s="67"/>
      <c r="I623" s="67"/>
      <c r="J623" s="67"/>
      <c r="K623" s="67"/>
      <c r="L623" s="67"/>
      <c r="M623" s="67"/>
      <c r="N623" s="67"/>
      <c r="O623" s="67"/>
      <c r="P623" s="67"/>
      <c r="Q623" s="67"/>
      <c r="R623" s="67"/>
      <c r="S623" s="67"/>
    </row>
    <row r="624" spans="1:19" x14ac:dyDescent="0.25">
      <c r="A624" s="67"/>
      <c r="B624" s="67"/>
      <c r="C624" s="67"/>
      <c r="D624" s="67"/>
      <c r="E624" s="67"/>
      <c r="F624" s="67"/>
      <c r="G624" s="67"/>
      <c r="H624" s="67"/>
      <c r="I624" s="67"/>
      <c r="J624" s="67"/>
      <c r="K624" s="67"/>
      <c r="L624" s="67"/>
      <c r="M624" s="67"/>
      <c r="N624" s="67"/>
      <c r="O624" s="67"/>
      <c r="P624" s="67"/>
      <c r="Q624" s="67"/>
      <c r="R624" s="67"/>
      <c r="S624" s="67"/>
    </row>
    <row r="625" spans="1:19" x14ac:dyDescent="0.25">
      <c r="A625" s="67"/>
      <c r="B625" s="67"/>
      <c r="C625" s="67"/>
      <c r="D625" s="67"/>
      <c r="E625" s="67"/>
      <c r="F625" s="67"/>
      <c r="G625" s="67"/>
      <c r="H625" s="67"/>
      <c r="I625" s="67"/>
      <c r="J625" s="67"/>
      <c r="K625" s="67"/>
      <c r="L625" s="67"/>
      <c r="M625" s="67"/>
      <c r="N625" s="67"/>
      <c r="O625" s="67"/>
      <c r="P625" s="67"/>
      <c r="Q625" s="67"/>
      <c r="R625" s="67"/>
      <c r="S625" s="67"/>
    </row>
    <row r="626" spans="1:19" x14ac:dyDescent="0.25">
      <c r="A626" s="67"/>
      <c r="B626" s="67"/>
      <c r="C626" s="67"/>
      <c r="D626" s="67"/>
      <c r="E626" s="67"/>
      <c r="F626" s="67"/>
      <c r="G626" s="67"/>
      <c r="H626" s="67"/>
      <c r="I626" s="67"/>
      <c r="J626" s="67"/>
      <c r="K626" s="67"/>
      <c r="L626" s="67"/>
      <c r="M626" s="67"/>
      <c r="N626" s="67"/>
      <c r="O626" s="67"/>
      <c r="P626" s="67"/>
      <c r="Q626" s="67"/>
      <c r="R626" s="67"/>
      <c r="S626" s="67"/>
    </row>
    <row r="627" spans="1:19" x14ac:dyDescent="0.25">
      <c r="A627" s="67"/>
      <c r="B627" s="67"/>
      <c r="C627" s="67"/>
      <c r="D627" s="67"/>
      <c r="E627" s="67"/>
      <c r="F627" s="67"/>
      <c r="G627" s="67"/>
      <c r="H627" s="67"/>
      <c r="I627" s="67"/>
      <c r="J627" s="67"/>
      <c r="K627" s="67"/>
      <c r="L627" s="67"/>
      <c r="M627" s="67"/>
      <c r="N627" s="67"/>
      <c r="O627" s="67"/>
      <c r="P627" s="67"/>
      <c r="Q627" s="67"/>
      <c r="R627" s="67"/>
      <c r="S627" s="67"/>
    </row>
    <row r="628" spans="1:19" x14ac:dyDescent="0.25">
      <c r="A628" s="67"/>
      <c r="B628" s="67"/>
      <c r="C628" s="67"/>
      <c r="D628" s="67"/>
      <c r="E628" s="67"/>
      <c r="F628" s="67"/>
      <c r="G628" s="67"/>
      <c r="H628" s="67"/>
      <c r="I628" s="67"/>
      <c r="J628" s="67"/>
      <c r="K628" s="67"/>
      <c r="L628" s="67"/>
      <c r="M628" s="67"/>
      <c r="N628" s="67"/>
      <c r="O628" s="67"/>
      <c r="P628" s="67"/>
      <c r="Q628" s="67"/>
      <c r="R628" s="67"/>
      <c r="S628" s="67"/>
    </row>
    <row r="629" spans="1:19" x14ac:dyDescent="0.25">
      <c r="A629" s="67"/>
      <c r="B629" s="67"/>
      <c r="C629" s="67"/>
      <c r="D629" s="67"/>
      <c r="E629" s="67"/>
      <c r="F629" s="67"/>
      <c r="G629" s="67"/>
      <c r="H629" s="67"/>
      <c r="I629" s="67"/>
      <c r="J629" s="67"/>
      <c r="K629" s="67"/>
      <c r="L629" s="67"/>
      <c r="M629" s="67"/>
      <c r="N629" s="67"/>
      <c r="O629" s="67"/>
      <c r="P629" s="67"/>
      <c r="Q629" s="67"/>
      <c r="R629" s="67"/>
      <c r="S629" s="67"/>
    </row>
    <row r="630" spans="1:19" x14ac:dyDescent="0.25">
      <c r="A630" s="67"/>
      <c r="B630" s="67"/>
      <c r="C630" s="67"/>
      <c r="D630" s="67"/>
      <c r="E630" s="67"/>
      <c r="F630" s="67"/>
      <c r="G630" s="67"/>
      <c r="H630" s="67"/>
      <c r="I630" s="67"/>
      <c r="J630" s="67"/>
      <c r="K630" s="67"/>
      <c r="L630" s="67"/>
      <c r="M630" s="67"/>
      <c r="N630" s="67"/>
      <c r="O630" s="67"/>
      <c r="P630" s="67"/>
      <c r="Q630" s="67"/>
      <c r="R630" s="67"/>
      <c r="S630" s="67"/>
    </row>
    <row r="631" spans="1:19" x14ac:dyDescent="0.25">
      <c r="A631" s="67"/>
      <c r="B631" s="67"/>
      <c r="C631" s="67"/>
      <c r="D631" s="67"/>
      <c r="E631" s="67"/>
      <c r="F631" s="67"/>
      <c r="G631" s="67"/>
      <c r="H631" s="67"/>
      <c r="I631" s="67"/>
      <c r="J631" s="67"/>
      <c r="K631" s="67"/>
      <c r="L631" s="67"/>
      <c r="M631" s="67"/>
      <c r="N631" s="67"/>
      <c r="O631" s="67"/>
      <c r="P631" s="67"/>
      <c r="Q631" s="67"/>
      <c r="R631" s="67"/>
      <c r="S631" s="67"/>
    </row>
    <row r="632" spans="1:19" x14ac:dyDescent="0.25">
      <c r="A632" s="67"/>
      <c r="B632" s="67"/>
      <c r="C632" s="67"/>
      <c r="D632" s="67"/>
      <c r="E632" s="67"/>
      <c r="F632" s="67"/>
      <c r="G632" s="67"/>
      <c r="H632" s="67"/>
      <c r="I632" s="67"/>
      <c r="J632" s="67"/>
      <c r="K632" s="67"/>
      <c r="L632" s="67"/>
      <c r="M632" s="67"/>
      <c r="N632" s="67"/>
      <c r="O632" s="67"/>
      <c r="P632" s="67"/>
      <c r="Q632" s="67"/>
      <c r="R632" s="67"/>
      <c r="S632" s="67"/>
    </row>
    <row r="633" spans="1:19" x14ac:dyDescent="0.25">
      <c r="A633" s="67"/>
      <c r="B633" s="67"/>
      <c r="C633" s="67"/>
      <c r="D633" s="67"/>
      <c r="E633" s="67"/>
      <c r="F633" s="67"/>
      <c r="G633" s="67"/>
      <c r="H633" s="67"/>
      <c r="I633" s="67"/>
      <c r="J633" s="67"/>
      <c r="K633" s="67"/>
      <c r="L633" s="67"/>
      <c r="M633" s="67"/>
      <c r="N633" s="67"/>
      <c r="O633" s="67"/>
      <c r="P633" s="67"/>
      <c r="Q633" s="67"/>
      <c r="R633" s="67"/>
      <c r="S633" s="67"/>
    </row>
    <row r="634" spans="1:19" x14ac:dyDescent="0.25">
      <c r="A634" s="67"/>
      <c r="B634" s="67"/>
      <c r="C634" s="67"/>
      <c r="D634" s="67"/>
      <c r="E634" s="67"/>
      <c r="F634" s="67"/>
      <c r="G634" s="67"/>
      <c r="H634" s="67"/>
      <c r="I634" s="67"/>
      <c r="J634" s="67"/>
      <c r="K634" s="67"/>
      <c r="L634" s="67"/>
      <c r="M634" s="67"/>
      <c r="N634" s="67"/>
      <c r="O634" s="67"/>
      <c r="P634" s="67"/>
      <c r="Q634" s="67"/>
      <c r="R634" s="67"/>
      <c r="S634" s="67"/>
    </row>
    <row r="635" spans="1:19" x14ac:dyDescent="0.25">
      <c r="A635" s="67"/>
      <c r="B635" s="67"/>
      <c r="C635" s="67"/>
      <c r="D635" s="67"/>
      <c r="E635" s="67"/>
      <c r="F635" s="67"/>
      <c r="G635" s="67"/>
      <c r="H635" s="67"/>
      <c r="I635" s="67"/>
      <c r="J635" s="67"/>
      <c r="K635" s="67"/>
      <c r="L635" s="67"/>
      <c r="M635" s="67"/>
      <c r="N635" s="67"/>
      <c r="O635" s="67"/>
      <c r="P635" s="67"/>
      <c r="Q635" s="67"/>
      <c r="R635" s="67"/>
      <c r="S635" s="67"/>
    </row>
    <row r="636" spans="1:19" x14ac:dyDescent="0.25">
      <c r="A636" s="67"/>
      <c r="B636" s="67"/>
      <c r="C636" s="67"/>
      <c r="D636" s="67"/>
      <c r="E636" s="67"/>
      <c r="F636" s="67"/>
      <c r="G636" s="67"/>
      <c r="H636" s="67"/>
      <c r="I636" s="67"/>
      <c r="J636" s="67"/>
      <c r="K636" s="67"/>
      <c r="L636" s="67"/>
      <c r="M636" s="67"/>
      <c r="N636" s="67"/>
      <c r="O636" s="67"/>
      <c r="P636" s="67"/>
      <c r="Q636" s="67"/>
      <c r="R636" s="67"/>
      <c r="S636" s="67"/>
    </row>
    <row r="637" spans="1:19" x14ac:dyDescent="0.25">
      <c r="A637" s="67"/>
      <c r="B637" s="67"/>
      <c r="C637" s="67"/>
      <c r="D637" s="67"/>
      <c r="E637" s="67"/>
      <c r="F637" s="67"/>
      <c r="G637" s="67"/>
      <c r="H637" s="67"/>
      <c r="I637" s="67"/>
      <c r="J637" s="67"/>
      <c r="K637" s="67"/>
      <c r="L637" s="67"/>
      <c r="M637" s="67"/>
      <c r="N637" s="67"/>
      <c r="O637" s="67"/>
      <c r="P637" s="67"/>
      <c r="Q637" s="67"/>
      <c r="R637" s="67"/>
      <c r="S637" s="67"/>
    </row>
    <row r="638" spans="1:19" x14ac:dyDescent="0.25">
      <c r="A638" s="67"/>
      <c r="B638" s="67"/>
      <c r="C638" s="67"/>
      <c r="D638" s="67"/>
      <c r="E638" s="67"/>
      <c r="F638" s="67"/>
      <c r="G638" s="67"/>
      <c r="H638" s="67"/>
      <c r="I638" s="67"/>
      <c r="J638" s="67"/>
      <c r="K638" s="67"/>
      <c r="L638" s="67"/>
      <c r="M638" s="67"/>
      <c r="N638" s="67"/>
      <c r="O638" s="67"/>
      <c r="P638" s="67"/>
      <c r="Q638" s="67"/>
      <c r="R638" s="67"/>
      <c r="S638" s="67"/>
    </row>
    <row r="639" spans="1:19" x14ac:dyDescent="0.25">
      <c r="A639" s="67"/>
      <c r="B639" s="67"/>
      <c r="C639" s="67"/>
      <c r="D639" s="67"/>
      <c r="E639" s="67"/>
      <c r="F639" s="67"/>
      <c r="G639" s="67"/>
      <c r="H639" s="67"/>
      <c r="I639" s="67"/>
      <c r="J639" s="67"/>
      <c r="K639" s="67"/>
      <c r="L639" s="67"/>
      <c r="M639" s="67"/>
      <c r="N639" s="67"/>
      <c r="O639" s="67"/>
      <c r="P639" s="67"/>
      <c r="Q639" s="67"/>
      <c r="R639" s="67"/>
      <c r="S639" s="67"/>
    </row>
    <row r="640" spans="1:19" x14ac:dyDescent="0.25">
      <c r="A640" s="67"/>
      <c r="B640" s="67"/>
      <c r="C640" s="67"/>
      <c r="D640" s="67"/>
      <c r="E640" s="67"/>
      <c r="F640" s="67"/>
      <c r="G640" s="67"/>
      <c r="H640" s="67"/>
      <c r="I640" s="67"/>
      <c r="J640" s="67"/>
      <c r="K640" s="67"/>
      <c r="L640" s="67"/>
      <c r="M640" s="67"/>
      <c r="N640" s="67"/>
      <c r="O640" s="67"/>
      <c r="P640" s="67"/>
      <c r="Q640" s="67"/>
      <c r="R640" s="67"/>
      <c r="S640" s="67"/>
    </row>
    <row r="641" spans="1:19" x14ac:dyDescent="0.25">
      <c r="A641" s="67"/>
      <c r="B641" s="67"/>
      <c r="C641" s="67"/>
      <c r="D641" s="67"/>
      <c r="E641" s="67"/>
      <c r="F641" s="67"/>
      <c r="G641" s="67"/>
      <c r="H641" s="67"/>
      <c r="I641" s="67"/>
      <c r="J641" s="67"/>
      <c r="K641" s="67"/>
      <c r="L641" s="67"/>
      <c r="M641" s="67"/>
      <c r="N641" s="67"/>
      <c r="O641" s="67"/>
      <c r="P641" s="67"/>
      <c r="Q641" s="67"/>
      <c r="R641" s="67"/>
      <c r="S641" s="67"/>
    </row>
    <row r="642" spans="1:19" x14ac:dyDescent="0.25">
      <c r="A642" s="67"/>
      <c r="B642" s="67"/>
      <c r="C642" s="67"/>
      <c r="D642" s="67"/>
      <c r="E642" s="67"/>
      <c r="F642" s="67"/>
      <c r="G642" s="67"/>
      <c r="H642" s="67"/>
      <c r="I642" s="67"/>
      <c r="J642" s="67"/>
      <c r="K642" s="67"/>
      <c r="L642" s="67"/>
      <c r="M642" s="67"/>
      <c r="N642" s="67"/>
      <c r="O642" s="67"/>
      <c r="P642" s="67"/>
      <c r="Q642" s="67"/>
      <c r="R642" s="67"/>
      <c r="S642" s="67"/>
    </row>
    <row r="643" spans="1:19" x14ac:dyDescent="0.25">
      <c r="A643" s="67"/>
      <c r="B643" s="67"/>
      <c r="C643" s="67"/>
      <c r="D643" s="67"/>
      <c r="E643" s="67"/>
      <c r="F643" s="67"/>
      <c r="G643" s="67"/>
      <c r="H643" s="67"/>
      <c r="I643" s="67"/>
      <c r="J643" s="67"/>
      <c r="K643" s="67"/>
      <c r="L643" s="67"/>
      <c r="M643" s="67"/>
      <c r="N643" s="67"/>
      <c r="O643" s="67"/>
      <c r="P643" s="67"/>
      <c r="Q643" s="67"/>
      <c r="R643" s="67"/>
      <c r="S643" s="67"/>
    </row>
    <row r="644" spans="1:19" x14ac:dyDescent="0.25">
      <c r="A644" s="67"/>
      <c r="B644" s="67"/>
      <c r="C644" s="67"/>
      <c r="D644" s="67"/>
      <c r="E644" s="67"/>
      <c r="F644" s="67"/>
      <c r="G644" s="67"/>
      <c r="H644" s="67"/>
      <c r="I644" s="67"/>
      <c r="J644" s="67"/>
      <c r="K644" s="67"/>
      <c r="L644" s="67"/>
      <c r="M644" s="67"/>
      <c r="N644" s="67"/>
      <c r="O644" s="67"/>
      <c r="P644" s="67"/>
      <c r="Q644" s="67"/>
      <c r="R644" s="67"/>
      <c r="S644" s="67"/>
    </row>
    <row r="645" spans="1:19" x14ac:dyDescent="0.25">
      <c r="A645" s="67"/>
      <c r="B645" s="67"/>
      <c r="C645" s="67"/>
      <c r="D645" s="67"/>
      <c r="E645" s="67"/>
      <c r="F645" s="67"/>
      <c r="G645" s="67"/>
      <c r="H645" s="67"/>
      <c r="I645" s="67"/>
      <c r="J645" s="67"/>
      <c r="K645" s="67"/>
      <c r="L645" s="67"/>
      <c r="M645" s="67"/>
      <c r="N645" s="67"/>
      <c r="O645" s="67"/>
      <c r="P645" s="67"/>
      <c r="Q645" s="67"/>
      <c r="R645" s="67"/>
      <c r="S645" s="67"/>
    </row>
    <row r="646" spans="1:19" x14ac:dyDescent="0.25">
      <c r="A646" s="67"/>
      <c r="B646" s="67"/>
      <c r="C646" s="67"/>
      <c r="D646" s="67"/>
      <c r="E646" s="67"/>
      <c r="F646" s="67"/>
      <c r="G646" s="67"/>
      <c r="H646" s="67"/>
      <c r="I646" s="67"/>
      <c r="J646" s="67"/>
      <c r="K646" s="67"/>
      <c r="L646" s="67"/>
      <c r="M646" s="67"/>
      <c r="N646" s="67"/>
      <c r="O646" s="67"/>
      <c r="P646" s="67"/>
      <c r="Q646" s="67"/>
      <c r="R646" s="67"/>
      <c r="S646" s="67"/>
    </row>
    <row r="647" spans="1:19" x14ac:dyDescent="0.25">
      <c r="A647" s="67"/>
      <c r="B647" s="67"/>
      <c r="C647" s="67"/>
      <c r="D647" s="67"/>
      <c r="E647" s="67"/>
      <c r="F647" s="67"/>
      <c r="G647" s="67"/>
      <c r="H647" s="67"/>
      <c r="I647" s="67"/>
      <c r="J647" s="67"/>
      <c r="K647" s="67"/>
      <c r="L647" s="67"/>
      <c r="M647" s="67"/>
      <c r="N647" s="67"/>
      <c r="O647" s="67"/>
      <c r="P647" s="67"/>
      <c r="Q647" s="67"/>
      <c r="R647" s="67"/>
      <c r="S647" s="67"/>
    </row>
    <row r="648" spans="1:19" x14ac:dyDescent="0.25">
      <c r="A648" s="67"/>
      <c r="B648" s="67"/>
      <c r="C648" s="67"/>
      <c r="D648" s="67"/>
      <c r="E648" s="67"/>
      <c r="F648" s="67"/>
      <c r="G648" s="67"/>
      <c r="H648" s="67"/>
      <c r="I648" s="67"/>
      <c r="J648" s="67"/>
      <c r="K648" s="67"/>
      <c r="L648" s="67"/>
      <c r="M648" s="67"/>
      <c r="N648" s="67"/>
      <c r="O648" s="67"/>
      <c r="P648" s="67"/>
      <c r="Q648" s="67"/>
      <c r="R648" s="67"/>
      <c r="S648" s="67"/>
    </row>
    <row r="649" spans="1:19" x14ac:dyDescent="0.25">
      <c r="A649" s="67"/>
      <c r="B649" s="67"/>
      <c r="C649" s="67"/>
      <c r="D649" s="67"/>
      <c r="E649" s="67"/>
      <c r="F649" s="67"/>
      <c r="G649" s="67"/>
      <c r="H649" s="67"/>
      <c r="I649" s="67"/>
      <c r="J649" s="67"/>
      <c r="K649" s="67"/>
      <c r="L649" s="67"/>
      <c r="M649" s="67"/>
      <c r="N649" s="67"/>
      <c r="O649" s="67"/>
      <c r="P649" s="67"/>
      <c r="Q649" s="67"/>
      <c r="R649" s="67"/>
      <c r="S649" s="67"/>
    </row>
    <row r="650" spans="1:19" x14ac:dyDescent="0.25">
      <c r="A650" s="67"/>
      <c r="B650" s="67"/>
      <c r="C650" s="67"/>
      <c r="D650" s="67"/>
      <c r="E650" s="67"/>
      <c r="F650" s="67"/>
      <c r="G650" s="67"/>
      <c r="H650" s="67"/>
      <c r="I650" s="67"/>
      <c r="J650" s="67"/>
      <c r="K650" s="67"/>
      <c r="L650" s="67"/>
      <c r="M650" s="67"/>
      <c r="N650" s="67"/>
      <c r="O650" s="67"/>
      <c r="P650" s="67"/>
      <c r="Q650" s="67"/>
      <c r="R650" s="67"/>
      <c r="S650" s="67"/>
    </row>
    <row r="651" spans="1:19" x14ac:dyDescent="0.25">
      <c r="A651" s="67"/>
      <c r="B651" s="67"/>
      <c r="C651" s="67"/>
      <c r="D651" s="67"/>
      <c r="E651" s="67"/>
      <c r="F651" s="67"/>
      <c r="G651" s="67"/>
      <c r="H651" s="67"/>
      <c r="I651" s="67"/>
      <c r="J651" s="67"/>
      <c r="K651" s="67"/>
      <c r="L651" s="67"/>
      <c r="M651" s="67"/>
      <c r="N651" s="67"/>
      <c r="O651" s="67"/>
      <c r="P651" s="67"/>
      <c r="Q651" s="67"/>
      <c r="R651" s="67"/>
      <c r="S651" s="67"/>
    </row>
    <row r="652" spans="1:19" x14ac:dyDescent="0.25">
      <c r="A652" s="67"/>
      <c r="B652" s="67"/>
      <c r="C652" s="67"/>
      <c r="D652" s="67"/>
      <c r="E652" s="67"/>
      <c r="F652" s="67"/>
      <c r="G652" s="67"/>
      <c r="H652" s="67"/>
      <c r="I652" s="67"/>
      <c r="J652" s="67"/>
      <c r="K652" s="67"/>
      <c r="L652" s="67"/>
      <c r="M652" s="67"/>
      <c r="N652" s="67"/>
      <c r="O652" s="67"/>
      <c r="P652" s="67"/>
      <c r="Q652" s="67"/>
      <c r="R652" s="67"/>
      <c r="S652" s="67"/>
    </row>
    <row r="653" spans="1:19" x14ac:dyDescent="0.25">
      <c r="A653" s="67"/>
      <c r="B653" s="67"/>
      <c r="C653" s="67"/>
      <c r="D653" s="67"/>
      <c r="E653" s="67"/>
      <c r="F653" s="67"/>
      <c r="G653" s="67"/>
      <c r="H653" s="67"/>
      <c r="I653" s="67"/>
      <c r="J653" s="67"/>
      <c r="K653" s="67"/>
      <c r="L653" s="67"/>
      <c r="M653" s="67"/>
      <c r="N653" s="67"/>
      <c r="O653" s="67"/>
      <c r="P653" s="67"/>
      <c r="Q653" s="67"/>
      <c r="R653" s="67"/>
      <c r="S653" s="67"/>
    </row>
    <row r="654" spans="1:19" x14ac:dyDescent="0.25">
      <c r="A654" s="67"/>
      <c r="B654" s="67"/>
      <c r="C654" s="67"/>
      <c r="D654" s="67"/>
      <c r="E654" s="67"/>
      <c r="F654" s="67"/>
      <c r="G654" s="67"/>
      <c r="H654" s="67"/>
      <c r="I654" s="67"/>
      <c r="J654" s="67"/>
      <c r="K654" s="67"/>
      <c r="L654" s="67"/>
      <c r="M654" s="67"/>
      <c r="N654" s="67"/>
      <c r="O654" s="67"/>
      <c r="P654" s="67"/>
      <c r="Q654" s="67"/>
      <c r="R654" s="67"/>
      <c r="S654" s="67"/>
    </row>
    <row r="655" spans="1:19" x14ac:dyDescent="0.25">
      <c r="A655" s="67"/>
      <c r="B655" s="67"/>
      <c r="C655" s="67"/>
      <c r="D655" s="67"/>
      <c r="E655" s="67"/>
      <c r="F655" s="67"/>
      <c r="G655" s="67"/>
      <c r="H655" s="67"/>
      <c r="I655" s="67"/>
      <c r="J655" s="67"/>
      <c r="K655" s="67"/>
      <c r="L655" s="67"/>
      <c r="M655" s="67"/>
      <c r="N655" s="67"/>
      <c r="O655" s="67"/>
      <c r="P655" s="67"/>
      <c r="Q655" s="67"/>
      <c r="R655" s="67"/>
      <c r="S655" s="67"/>
    </row>
    <row r="656" spans="1:19" x14ac:dyDescent="0.25">
      <c r="A656" s="67"/>
      <c r="B656" s="67"/>
      <c r="C656" s="67"/>
      <c r="D656" s="67"/>
      <c r="E656" s="67"/>
      <c r="F656" s="67"/>
      <c r="G656" s="67"/>
      <c r="H656" s="67"/>
      <c r="I656" s="67"/>
      <c r="J656" s="67"/>
      <c r="K656" s="67"/>
      <c r="L656" s="67"/>
      <c r="M656" s="67"/>
      <c r="N656" s="67"/>
      <c r="O656" s="67"/>
      <c r="P656" s="67"/>
      <c r="Q656" s="67"/>
      <c r="R656" s="67"/>
      <c r="S656" s="67"/>
    </row>
    <row r="657" spans="1:19" x14ac:dyDescent="0.25">
      <c r="A657" s="67"/>
      <c r="B657" s="67"/>
      <c r="C657" s="67"/>
      <c r="D657" s="67"/>
      <c r="E657" s="67"/>
      <c r="F657" s="67"/>
      <c r="G657" s="67"/>
      <c r="H657" s="67"/>
      <c r="I657" s="67"/>
      <c r="J657" s="67"/>
      <c r="K657" s="67"/>
      <c r="L657" s="67"/>
      <c r="M657" s="67"/>
      <c r="N657" s="67"/>
      <c r="O657" s="67"/>
      <c r="P657" s="67"/>
      <c r="Q657" s="67"/>
      <c r="R657" s="67"/>
      <c r="S657" s="67"/>
    </row>
    <row r="658" spans="1:19" x14ac:dyDescent="0.25">
      <c r="A658" s="67"/>
      <c r="B658" s="67"/>
      <c r="C658" s="67"/>
      <c r="D658" s="67"/>
      <c r="E658" s="67"/>
      <c r="F658" s="67"/>
      <c r="G658" s="67"/>
      <c r="H658" s="67"/>
      <c r="I658" s="67"/>
      <c r="J658" s="67"/>
      <c r="K658" s="67"/>
      <c r="L658" s="67"/>
      <c r="M658" s="67"/>
      <c r="N658" s="67"/>
      <c r="O658" s="67"/>
      <c r="P658" s="67"/>
      <c r="Q658" s="67"/>
      <c r="R658" s="67"/>
      <c r="S658" s="67"/>
    </row>
    <row r="659" spans="1:19" x14ac:dyDescent="0.25">
      <c r="A659" s="67"/>
      <c r="B659" s="67"/>
      <c r="C659" s="67"/>
      <c r="D659" s="67"/>
      <c r="E659" s="67"/>
      <c r="F659" s="67"/>
      <c r="G659" s="67"/>
      <c r="H659" s="67"/>
      <c r="I659" s="67"/>
      <c r="J659" s="67"/>
      <c r="K659" s="67"/>
      <c r="L659" s="67"/>
      <c r="M659" s="67"/>
      <c r="N659" s="67"/>
      <c r="O659" s="67"/>
      <c r="P659" s="67"/>
      <c r="Q659" s="67"/>
      <c r="R659" s="67"/>
      <c r="S659" s="67"/>
    </row>
    <row r="660" spans="1:19" x14ac:dyDescent="0.25">
      <c r="A660" s="67"/>
      <c r="B660" s="67"/>
      <c r="C660" s="67"/>
      <c r="D660" s="67"/>
      <c r="E660" s="67"/>
      <c r="F660" s="67"/>
      <c r="G660" s="67"/>
      <c r="H660" s="67"/>
      <c r="I660" s="67"/>
      <c r="J660" s="67"/>
      <c r="K660" s="67"/>
      <c r="L660" s="67"/>
      <c r="M660" s="67"/>
      <c r="N660" s="67"/>
      <c r="O660" s="67"/>
      <c r="P660" s="67"/>
      <c r="Q660" s="67"/>
      <c r="R660" s="67"/>
      <c r="S660" s="67"/>
    </row>
    <row r="661" spans="1:19" x14ac:dyDescent="0.25">
      <c r="A661" s="67"/>
      <c r="B661" s="67"/>
      <c r="C661" s="67"/>
      <c r="D661" s="67"/>
      <c r="E661" s="67"/>
      <c r="F661" s="67"/>
      <c r="G661" s="67"/>
      <c r="H661" s="67"/>
      <c r="I661" s="67"/>
      <c r="J661" s="67"/>
      <c r="K661" s="67"/>
      <c r="L661" s="67"/>
      <c r="M661" s="67"/>
      <c r="N661" s="67"/>
      <c r="O661" s="67"/>
      <c r="P661" s="67"/>
      <c r="Q661" s="67"/>
      <c r="R661" s="67"/>
      <c r="S661" s="67"/>
    </row>
    <row r="662" spans="1:19" x14ac:dyDescent="0.25">
      <c r="A662" s="67"/>
      <c r="B662" s="67"/>
      <c r="C662" s="67"/>
      <c r="D662" s="67"/>
      <c r="E662" s="67"/>
      <c r="F662" s="67"/>
      <c r="G662" s="67"/>
      <c r="H662" s="67"/>
      <c r="I662" s="67"/>
      <c r="J662" s="67"/>
      <c r="K662" s="67"/>
      <c r="L662" s="67"/>
      <c r="M662" s="67"/>
      <c r="N662" s="67"/>
      <c r="O662" s="67"/>
      <c r="P662" s="67"/>
      <c r="Q662" s="67"/>
      <c r="R662" s="67"/>
      <c r="S662" s="67"/>
    </row>
    <row r="663" spans="1:19" x14ac:dyDescent="0.25">
      <c r="A663" s="67"/>
      <c r="B663" s="67"/>
      <c r="C663" s="67"/>
      <c r="D663" s="67"/>
      <c r="E663" s="67"/>
      <c r="F663" s="67"/>
      <c r="G663" s="67"/>
      <c r="H663" s="67"/>
      <c r="I663" s="67"/>
      <c r="J663" s="67"/>
      <c r="K663" s="67"/>
      <c r="L663" s="67"/>
      <c r="M663" s="67"/>
      <c r="N663" s="67"/>
      <c r="O663" s="67"/>
      <c r="P663" s="67"/>
      <c r="Q663" s="67"/>
      <c r="R663" s="67"/>
      <c r="S663" s="67"/>
    </row>
    <row r="664" spans="1:19" x14ac:dyDescent="0.25">
      <c r="A664" s="67"/>
      <c r="B664" s="67"/>
      <c r="C664" s="67"/>
      <c r="D664" s="67"/>
      <c r="E664" s="67"/>
      <c r="F664" s="67"/>
      <c r="G664" s="67"/>
      <c r="H664" s="67"/>
      <c r="I664" s="67"/>
      <c r="J664" s="67"/>
      <c r="K664" s="67"/>
      <c r="L664" s="67"/>
      <c r="M664" s="67"/>
      <c r="N664" s="67"/>
      <c r="O664" s="67"/>
      <c r="P664" s="67"/>
      <c r="Q664" s="67"/>
      <c r="R664" s="67"/>
      <c r="S664" s="67"/>
    </row>
  </sheetData>
  <mergeCells count="27">
    <mergeCell ref="B107:N107"/>
    <mergeCell ref="B109:N109"/>
    <mergeCell ref="B165:N165"/>
    <mergeCell ref="B213:N213"/>
    <mergeCell ref="B262:N262"/>
    <mergeCell ref="T16:X16"/>
    <mergeCell ref="T23:X23"/>
    <mergeCell ref="B6:H6"/>
    <mergeCell ref="K6:Q6"/>
    <mergeCell ref="L7:N7"/>
    <mergeCell ref="O7:Q7"/>
    <mergeCell ref="L8:N8"/>
    <mergeCell ref="O8:Q8"/>
    <mergeCell ref="C8:E8"/>
    <mergeCell ref="F8:H8"/>
    <mergeCell ref="C7:E7"/>
    <mergeCell ref="F7:H7"/>
    <mergeCell ref="B35:F35"/>
    <mergeCell ref="I35:M35"/>
    <mergeCell ref="B61:N61"/>
    <mergeCell ref="B31:N31"/>
    <mergeCell ref="B83:H83"/>
    <mergeCell ref="B94:H94"/>
    <mergeCell ref="C95:E95"/>
    <mergeCell ref="F95:H95"/>
    <mergeCell ref="C84:E84"/>
    <mergeCell ref="F84:H84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89250-A5A2-4AD5-A2EA-665E9C527B66}">
  <dimension ref="A1:Z156"/>
  <sheetViews>
    <sheetView topLeftCell="A139" workbookViewId="0">
      <selection activeCell="A31" sqref="A31:J83"/>
    </sheetView>
  </sheetViews>
  <sheetFormatPr defaultRowHeight="15" x14ac:dyDescent="0.25"/>
  <cols>
    <col min="1" max="1" width="22.85546875" customWidth="1"/>
    <col min="2" max="2" width="15.7109375" customWidth="1"/>
    <col min="3" max="4" width="20.42578125" customWidth="1"/>
    <col min="5" max="5" width="14.140625" bestFit="1" customWidth="1"/>
    <col min="7" max="7" width="21.42578125" bestFit="1" customWidth="1"/>
    <col min="8" max="8" width="14.85546875" bestFit="1" customWidth="1"/>
    <col min="9" max="9" width="20" bestFit="1" customWidth="1"/>
    <col min="10" max="10" width="16" bestFit="1" customWidth="1"/>
    <col min="13" max="14" width="21.42578125" bestFit="1" customWidth="1"/>
    <col min="15" max="15" width="23" bestFit="1" customWidth="1"/>
    <col min="16" max="16" width="16.7109375" bestFit="1" customWidth="1"/>
    <col min="17" max="17" width="18.42578125" bestFit="1" customWidth="1"/>
  </cols>
  <sheetData>
    <row r="1" spans="1:4" x14ac:dyDescent="0.25">
      <c r="A1" t="s">
        <v>38</v>
      </c>
    </row>
    <row r="2" spans="1:4" x14ac:dyDescent="0.25">
      <c r="A2" s="258" t="s">
        <v>159</v>
      </c>
      <c r="B2" s="258"/>
      <c r="C2" s="258"/>
      <c r="D2" s="195"/>
    </row>
    <row r="3" spans="1:4" x14ac:dyDescent="0.25">
      <c r="A3" t="s">
        <v>162</v>
      </c>
      <c r="B3" t="s">
        <v>160</v>
      </c>
      <c r="C3" t="s">
        <v>161</v>
      </c>
    </row>
    <row r="4" spans="1:4" x14ac:dyDescent="0.25">
      <c r="A4" s="183" t="s">
        <v>163</v>
      </c>
      <c r="B4" s="194">
        <v>195</v>
      </c>
      <c r="C4" s="183">
        <v>236</v>
      </c>
      <c r="D4" s="183"/>
    </row>
    <row r="5" spans="1:4" x14ac:dyDescent="0.25">
      <c r="A5" t="s">
        <v>164</v>
      </c>
      <c r="B5" s="194">
        <v>195</v>
      </c>
      <c r="C5">
        <v>213</v>
      </c>
    </row>
    <row r="6" spans="1:4" x14ac:dyDescent="0.25">
      <c r="A6" t="s">
        <v>165</v>
      </c>
      <c r="B6" s="193">
        <v>182</v>
      </c>
      <c r="C6">
        <v>187</v>
      </c>
    </row>
    <row r="7" spans="1:4" x14ac:dyDescent="0.25">
      <c r="A7" t="s">
        <v>166</v>
      </c>
      <c r="B7" s="194">
        <v>195</v>
      </c>
      <c r="C7">
        <v>218</v>
      </c>
    </row>
    <row r="10" spans="1:4" x14ac:dyDescent="0.25">
      <c r="A10" s="258" t="s">
        <v>167</v>
      </c>
      <c r="B10" s="258"/>
      <c r="C10" s="258"/>
      <c r="D10" s="195"/>
    </row>
    <row r="11" spans="1:4" x14ac:dyDescent="0.25">
      <c r="A11" t="s">
        <v>162</v>
      </c>
      <c r="B11" t="s">
        <v>160</v>
      </c>
      <c r="C11" t="s">
        <v>161</v>
      </c>
    </row>
    <row r="12" spans="1:4" x14ac:dyDescent="0.25">
      <c r="A12" s="183" t="s">
        <v>163</v>
      </c>
      <c r="B12" s="183">
        <v>182</v>
      </c>
      <c r="C12" s="183">
        <v>232</v>
      </c>
      <c r="D12" s="183"/>
    </row>
    <row r="13" spans="1:4" x14ac:dyDescent="0.25">
      <c r="A13" t="s">
        <v>164</v>
      </c>
      <c r="B13">
        <v>182</v>
      </c>
      <c r="C13">
        <v>190</v>
      </c>
    </row>
    <row r="14" spans="1:4" x14ac:dyDescent="0.25">
      <c r="A14" t="s">
        <v>165</v>
      </c>
      <c r="B14">
        <v>182</v>
      </c>
      <c r="C14">
        <v>207</v>
      </c>
    </row>
    <row r="15" spans="1:4" x14ac:dyDescent="0.25">
      <c r="A15" t="s">
        <v>166</v>
      </c>
      <c r="B15">
        <v>182</v>
      </c>
      <c r="C15">
        <v>190</v>
      </c>
    </row>
    <row r="18" spans="1:10" x14ac:dyDescent="0.25">
      <c r="A18" t="s">
        <v>36</v>
      </c>
    </row>
    <row r="19" spans="1:10" x14ac:dyDescent="0.25">
      <c r="A19" s="258" t="s">
        <v>159</v>
      </c>
      <c r="B19" s="258"/>
      <c r="C19" s="258"/>
      <c r="D19" s="195"/>
    </row>
    <row r="20" spans="1:10" x14ac:dyDescent="0.25">
      <c r="A20" t="s">
        <v>162</v>
      </c>
      <c r="B20" t="s">
        <v>160</v>
      </c>
      <c r="C20" t="s">
        <v>161</v>
      </c>
    </row>
    <row r="21" spans="1:10" x14ac:dyDescent="0.25">
      <c r="A21" s="183" t="s">
        <v>163</v>
      </c>
      <c r="B21" s="193">
        <v>95</v>
      </c>
      <c r="C21" s="183">
        <v>134</v>
      </c>
      <c r="D21" s="183"/>
    </row>
    <row r="22" spans="1:10" x14ac:dyDescent="0.25">
      <c r="A22" t="s">
        <v>164</v>
      </c>
      <c r="B22" s="194">
        <v>104</v>
      </c>
      <c r="C22">
        <v>136</v>
      </c>
    </row>
    <row r="23" spans="1:10" x14ac:dyDescent="0.25">
      <c r="A23" t="s">
        <v>165</v>
      </c>
      <c r="B23" s="194"/>
    </row>
    <row r="24" spans="1:10" x14ac:dyDescent="0.25">
      <c r="A24" t="s">
        <v>166</v>
      </c>
      <c r="B24" s="194">
        <v>104</v>
      </c>
      <c r="C24">
        <v>134</v>
      </c>
    </row>
    <row r="31" spans="1:10" x14ac:dyDescent="0.25">
      <c r="A31" s="309" t="s">
        <v>23</v>
      </c>
      <c r="B31" s="309"/>
      <c r="C31" s="309"/>
      <c r="D31" s="309"/>
      <c r="E31" s="309"/>
      <c r="F31" s="309"/>
      <c r="G31" s="309"/>
      <c r="H31" s="309"/>
      <c r="I31" s="309"/>
      <c r="J31" s="309"/>
    </row>
    <row r="33" spans="1:25" x14ac:dyDescent="0.25">
      <c r="A33" s="258" t="s">
        <v>159</v>
      </c>
      <c r="B33" s="258"/>
      <c r="C33" s="258"/>
      <c r="D33" s="195"/>
      <c r="G33" s="258" t="s">
        <v>169</v>
      </c>
      <c r="H33" s="258"/>
      <c r="I33" s="258"/>
    </row>
    <row r="34" spans="1:25" x14ac:dyDescent="0.25">
      <c r="A34" t="s">
        <v>162</v>
      </c>
      <c r="B34" t="s">
        <v>160</v>
      </c>
      <c r="C34" t="s">
        <v>161</v>
      </c>
      <c r="D34" t="s">
        <v>170</v>
      </c>
      <c r="E34" t="s">
        <v>174</v>
      </c>
      <c r="G34" t="s">
        <v>162</v>
      </c>
      <c r="H34" t="s">
        <v>160</v>
      </c>
      <c r="I34" t="s">
        <v>161</v>
      </c>
      <c r="J34" t="s">
        <v>170</v>
      </c>
      <c r="N34" s="206" t="s">
        <v>162</v>
      </c>
      <c r="O34" s="206" t="s">
        <v>173</v>
      </c>
      <c r="P34" s="206" t="s">
        <v>171</v>
      </c>
      <c r="Q34" s="206" t="s">
        <v>172</v>
      </c>
    </row>
    <row r="35" spans="1:25" x14ac:dyDescent="0.25">
      <c r="A35" s="183" t="s">
        <v>163</v>
      </c>
      <c r="B35" s="183">
        <v>60</v>
      </c>
      <c r="C35" s="210">
        <v>99</v>
      </c>
      <c r="D35" s="209">
        <f>C35/B35</f>
        <v>1.65</v>
      </c>
      <c r="G35" s="183" t="s">
        <v>163</v>
      </c>
      <c r="H35" s="183">
        <v>59</v>
      </c>
      <c r="I35" s="210">
        <v>110</v>
      </c>
      <c r="J35" s="209">
        <f>I35/H35</f>
        <v>1.8644067796610169</v>
      </c>
      <c r="N35" s="197" t="s">
        <v>163</v>
      </c>
      <c r="O35" s="197">
        <v>0</v>
      </c>
      <c r="P35" s="211">
        <v>5</v>
      </c>
      <c r="Q35">
        <v>4</v>
      </c>
    </row>
    <row r="36" spans="1:25" x14ac:dyDescent="0.25">
      <c r="A36" s="198" t="s">
        <v>168</v>
      </c>
      <c r="B36">
        <v>60</v>
      </c>
      <c r="C36">
        <v>77</v>
      </c>
      <c r="D36" s="200">
        <f t="shared" ref="D36:D39" si="0">C36/B36</f>
        <v>1.2833333333333334</v>
      </c>
      <c r="G36" s="198" t="s">
        <v>168</v>
      </c>
      <c r="H36">
        <v>60</v>
      </c>
      <c r="I36">
        <v>78</v>
      </c>
      <c r="J36" s="201">
        <f t="shared" ref="J36:J39" si="1">I36/H36</f>
        <v>1.3</v>
      </c>
      <c r="N36" s="207" t="s">
        <v>168</v>
      </c>
      <c r="O36" s="213">
        <v>1</v>
      </c>
      <c r="P36" s="211">
        <v>5</v>
      </c>
      <c r="Q36" s="194">
        <v>6</v>
      </c>
    </row>
    <row r="37" spans="1:25" x14ac:dyDescent="0.25">
      <c r="A37" t="s">
        <v>164</v>
      </c>
      <c r="B37" s="198">
        <v>60</v>
      </c>
      <c r="C37">
        <v>73</v>
      </c>
      <c r="D37" s="200">
        <f t="shared" si="0"/>
        <v>1.2166666666666666</v>
      </c>
      <c r="G37" t="s">
        <v>164</v>
      </c>
      <c r="H37" s="198">
        <v>60</v>
      </c>
      <c r="I37">
        <v>70</v>
      </c>
      <c r="J37" s="201">
        <f t="shared" si="1"/>
        <v>1.1666666666666667</v>
      </c>
      <c r="N37" s="208" t="s">
        <v>164</v>
      </c>
      <c r="O37" s="208">
        <v>7</v>
      </c>
      <c r="P37" s="196">
        <v>0</v>
      </c>
      <c r="Q37" s="212">
        <v>1</v>
      </c>
    </row>
    <row r="38" spans="1:25" x14ac:dyDescent="0.25">
      <c r="A38" t="s">
        <v>165</v>
      </c>
      <c r="B38" s="198">
        <v>60</v>
      </c>
      <c r="C38">
        <v>73</v>
      </c>
      <c r="D38" s="200">
        <f t="shared" si="0"/>
        <v>1.2166666666666666</v>
      </c>
      <c r="G38" t="s">
        <v>165</v>
      </c>
      <c r="H38" s="198">
        <v>60</v>
      </c>
      <c r="I38">
        <v>71</v>
      </c>
      <c r="J38" s="201">
        <f t="shared" si="1"/>
        <v>1.1833333333333333</v>
      </c>
      <c r="N38" s="207" t="s">
        <v>165</v>
      </c>
      <c r="O38" s="196">
        <v>3</v>
      </c>
      <c r="P38" s="196">
        <v>0</v>
      </c>
      <c r="Q38">
        <v>0</v>
      </c>
    </row>
    <row r="39" spans="1:25" x14ac:dyDescent="0.25">
      <c r="A39" s="193" t="s">
        <v>166</v>
      </c>
      <c r="B39" s="193">
        <v>60</v>
      </c>
      <c r="C39" s="193">
        <v>68</v>
      </c>
      <c r="D39" s="203">
        <f t="shared" si="0"/>
        <v>1.1333333333333333</v>
      </c>
      <c r="G39" s="193" t="s">
        <v>166</v>
      </c>
      <c r="H39" s="193">
        <v>60</v>
      </c>
      <c r="I39" s="193">
        <v>67</v>
      </c>
      <c r="J39" s="203">
        <f t="shared" si="1"/>
        <v>1.1166666666666667</v>
      </c>
      <c r="N39" s="207" t="s">
        <v>166</v>
      </c>
      <c r="O39" s="196">
        <v>3</v>
      </c>
      <c r="P39" s="196">
        <v>0</v>
      </c>
      <c r="Q39">
        <v>0</v>
      </c>
    </row>
    <row r="41" spans="1:25" x14ac:dyDescent="0.25">
      <c r="A41" s="309" t="s">
        <v>36</v>
      </c>
      <c r="B41" s="309"/>
      <c r="C41" s="309"/>
      <c r="D41" s="309"/>
      <c r="E41" s="309"/>
      <c r="F41" s="309"/>
      <c r="G41" s="309"/>
      <c r="H41" s="309"/>
      <c r="I41" s="309"/>
      <c r="J41" s="309"/>
    </row>
    <row r="43" spans="1:25" x14ac:dyDescent="0.25">
      <c r="A43" s="258" t="s">
        <v>159</v>
      </c>
      <c r="B43" s="258"/>
      <c r="C43" s="258"/>
      <c r="D43" s="195"/>
      <c r="G43" s="258" t="s">
        <v>169</v>
      </c>
      <c r="H43" s="258"/>
      <c r="I43" s="258"/>
      <c r="P43" s="258" t="s">
        <v>40</v>
      </c>
      <c r="Q43" s="258"/>
      <c r="R43" s="258" t="s">
        <v>41</v>
      </c>
      <c r="S43" s="258"/>
      <c r="T43" s="258" t="s">
        <v>91</v>
      </c>
      <c r="U43" s="258"/>
      <c r="V43" s="258" t="s">
        <v>42</v>
      </c>
      <c r="W43" s="258"/>
      <c r="X43" s="258" t="s">
        <v>92</v>
      </c>
      <c r="Y43" s="258"/>
    </row>
    <row r="44" spans="1:25" x14ac:dyDescent="0.25">
      <c r="A44" t="s">
        <v>162</v>
      </c>
      <c r="B44" t="s">
        <v>160</v>
      </c>
      <c r="C44" t="s">
        <v>161</v>
      </c>
      <c r="D44" t="s">
        <v>170</v>
      </c>
      <c r="E44" t="s">
        <v>174</v>
      </c>
      <c r="G44" t="s">
        <v>162</v>
      </c>
      <c r="H44" t="s">
        <v>160</v>
      </c>
      <c r="I44" t="s">
        <v>161</v>
      </c>
      <c r="J44" t="s">
        <v>170</v>
      </c>
      <c r="P44" t="s">
        <v>176</v>
      </c>
      <c r="Q44" t="s">
        <v>177</v>
      </c>
      <c r="R44" t="s">
        <v>176</v>
      </c>
      <c r="S44" t="s">
        <v>177</v>
      </c>
      <c r="T44" t="s">
        <v>176</v>
      </c>
      <c r="U44" t="s">
        <v>177</v>
      </c>
      <c r="V44" t="s">
        <v>176</v>
      </c>
      <c r="W44" t="s">
        <v>177</v>
      </c>
      <c r="X44" t="s">
        <v>176</v>
      </c>
      <c r="Y44" t="s">
        <v>177</v>
      </c>
    </row>
    <row r="45" spans="1:25" x14ac:dyDescent="0.25">
      <c r="A45" s="183" t="s">
        <v>163</v>
      </c>
      <c r="B45" s="183">
        <v>95</v>
      </c>
      <c r="C45" s="183">
        <v>134</v>
      </c>
      <c r="D45" s="209">
        <f>C45/B45</f>
        <v>1.4105263157894736</v>
      </c>
      <c r="E45">
        <v>114</v>
      </c>
      <c r="G45" s="183" t="s">
        <v>163</v>
      </c>
      <c r="H45" s="183">
        <v>91</v>
      </c>
      <c r="I45" s="210">
        <v>136</v>
      </c>
      <c r="J45" s="209">
        <f>I45/H45</f>
        <v>1.4945054945054945</v>
      </c>
      <c r="N45" s="183" t="s">
        <v>163</v>
      </c>
      <c r="O45">
        <v>1</v>
      </c>
      <c r="P45" s="209">
        <v>1.65</v>
      </c>
      <c r="Q45">
        <v>1.8644067796610169</v>
      </c>
      <c r="R45" s="209">
        <v>1.4105263157894736</v>
      </c>
      <c r="S45">
        <v>1.4945054945054945</v>
      </c>
      <c r="T45" s="209">
        <v>1.2061068702290076</v>
      </c>
      <c r="U45">
        <v>1.2803030303030303</v>
      </c>
      <c r="V45" s="209">
        <v>1.2102564102564102</v>
      </c>
      <c r="W45">
        <v>1.2747252747252746</v>
      </c>
      <c r="X45" s="209">
        <v>1.2047477744807122</v>
      </c>
      <c r="Y45">
        <v>1.0716417910447762</v>
      </c>
    </row>
    <row r="46" spans="1:25" x14ac:dyDescent="0.25">
      <c r="A46" s="193" t="s">
        <v>168</v>
      </c>
      <c r="B46" s="193">
        <v>92</v>
      </c>
      <c r="C46" s="193">
        <v>115</v>
      </c>
      <c r="D46" s="203">
        <f t="shared" ref="D46:D49" si="2">C46/B46</f>
        <v>1.25</v>
      </c>
      <c r="G46" s="198" t="s">
        <v>168</v>
      </c>
      <c r="H46">
        <v>92</v>
      </c>
      <c r="I46">
        <v>127</v>
      </c>
      <c r="J46" s="201">
        <f t="shared" ref="J46:J49" si="3">I46/H46</f>
        <v>1.3804347826086956</v>
      </c>
      <c r="N46" s="198" t="s">
        <v>168</v>
      </c>
      <c r="O46">
        <v>2</v>
      </c>
      <c r="P46" s="200">
        <v>1.2833333333333334</v>
      </c>
      <c r="Q46">
        <v>1.3</v>
      </c>
      <c r="R46" s="203">
        <v>1.25</v>
      </c>
      <c r="S46">
        <v>1.3804347826086956</v>
      </c>
      <c r="T46" s="203">
        <v>1.5037593984962405</v>
      </c>
      <c r="U46">
        <v>1.8473282442748091</v>
      </c>
      <c r="V46" s="203">
        <v>1.4261363636363635</v>
      </c>
      <c r="W46">
        <v>1.303370786516854</v>
      </c>
      <c r="X46" s="203">
        <v>1.2029411764705882</v>
      </c>
      <c r="Y46">
        <v>1.2559523809523809</v>
      </c>
    </row>
    <row r="47" spans="1:25" x14ac:dyDescent="0.25">
      <c r="A47" t="s">
        <v>164</v>
      </c>
      <c r="B47" s="202">
        <v>104</v>
      </c>
      <c r="C47" s="210">
        <v>136</v>
      </c>
      <c r="D47" s="200">
        <f t="shared" si="2"/>
        <v>1.3076923076923077</v>
      </c>
      <c r="G47" s="203" t="s">
        <v>164</v>
      </c>
      <c r="H47" s="205">
        <v>92</v>
      </c>
      <c r="I47" s="205">
        <v>92</v>
      </c>
      <c r="J47" s="203">
        <f t="shared" si="3"/>
        <v>1</v>
      </c>
      <c r="N47" t="s">
        <v>164</v>
      </c>
      <c r="O47">
        <v>3</v>
      </c>
      <c r="P47" s="200">
        <v>1.2166666666666666</v>
      </c>
      <c r="Q47">
        <v>1.1666666666666667</v>
      </c>
      <c r="R47" s="200">
        <v>1.3076923076923077</v>
      </c>
      <c r="S47">
        <v>1</v>
      </c>
      <c r="T47" s="200">
        <v>1.1386861313868613</v>
      </c>
      <c r="U47">
        <v>1.0072992700729928</v>
      </c>
      <c r="V47" s="200">
        <v>1.0923076923076922</v>
      </c>
      <c r="W47">
        <v>1.043956043956044</v>
      </c>
      <c r="X47" s="200">
        <v>1.0260115606936415</v>
      </c>
      <c r="Y47">
        <v>1.0233236151603498</v>
      </c>
    </row>
    <row r="48" spans="1:25" x14ac:dyDescent="0.25">
      <c r="A48" s="193" t="s">
        <v>165</v>
      </c>
      <c r="B48" s="193">
        <v>92</v>
      </c>
      <c r="C48" s="193">
        <v>115</v>
      </c>
      <c r="D48" s="203">
        <f t="shared" si="2"/>
        <v>1.25</v>
      </c>
      <c r="G48" s="203" t="s">
        <v>165</v>
      </c>
      <c r="H48" s="205">
        <v>92</v>
      </c>
      <c r="I48" s="205">
        <v>92</v>
      </c>
      <c r="J48" s="203">
        <f t="shared" si="3"/>
        <v>1</v>
      </c>
      <c r="N48" t="s">
        <v>165</v>
      </c>
      <c r="O48">
        <v>4</v>
      </c>
      <c r="P48" s="200">
        <v>1.2166666666666666</v>
      </c>
      <c r="Q48">
        <v>1.1833333333333333</v>
      </c>
      <c r="R48" s="203">
        <v>1.25</v>
      </c>
      <c r="S48">
        <v>1</v>
      </c>
      <c r="T48" s="203">
        <v>1.218978102189781</v>
      </c>
      <c r="U48">
        <v>1.0072992700729928</v>
      </c>
      <c r="V48" s="203">
        <v>1.0274725274725274</v>
      </c>
      <c r="W48">
        <v>1.043956043956044</v>
      </c>
      <c r="X48" s="203">
        <v>1.1159420289855073</v>
      </c>
      <c r="Y48">
        <v>1.1574344023323615</v>
      </c>
    </row>
    <row r="49" spans="1:25" x14ac:dyDescent="0.25">
      <c r="A49" t="s">
        <v>166</v>
      </c>
      <c r="B49" s="202">
        <v>104</v>
      </c>
      <c r="C49">
        <v>134</v>
      </c>
      <c r="D49" s="200">
        <f t="shared" si="2"/>
        <v>1.2884615384615385</v>
      </c>
      <c r="G49" s="203" t="s">
        <v>166</v>
      </c>
      <c r="H49" s="205">
        <v>92</v>
      </c>
      <c r="I49" s="205">
        <v>92</v>
      </c>
      <c r="J49" s="203">
        <f t="shared" si="3"/>
        <v>1</v>
      </c>
      <c r="N49" s="193" t="s">
        <v>166</v>
      </c>
      <c r="O49">
        <v>5</v>
      </c>
      <c r="P49" s="203">
        <v>1.1333333333333333</v>
      </c>
      <c r="Q49">
        <v>1.1166666666666667</v>
      </c>
      <c r="R49" s="200">
        <v>1.2884615384615385</v>
      </c>
      <c r="S49">
        <v>1</v>
      </c>
      <c r="T49" s="200">
        <v>1.2335766423357664</v>
      </c>
      <c r="U49">
        <v>1.051094890510949</v>
      </c>
      <c r="V49" s="200">
        <v>1.117948717948718</v>
      </c>
      <c r="W49">
        <v>1.054945054945055</v>
      </c>
      <c r="X49" s="200">
        <v>1.1695402298850575</v>
      </c>
      <c r="Y49">
        <v>1.0838150289017341</v>
      </c>
    </row>
    <row r="52" spans="1:25" x14ac:dyDescent="0.25">
      <c r="A52" s="309" t="s">
        <v>88</v>
      </c>
      <c r="B52" s="309"/>
      <c r="C52" s="309"/>
      <c r="D52" s="309"/>
      <c r="E52" s="309"/>
      <c r="F52" s="309"/>
      <c r="G52" s="309"/>
      <c r="H52" s="309"/>
      <c r="I52" s="309"/>
      <c r="J52" s="309"/>
    </row>
    <row r="54" spans="1:25" x14ac:dyDescent="0.25">
      <c r="A54" s="258" t="s">
        <v>159</v>
      </c>
      <c r="B54" s="258"/>
      <c r="C54" s="258"/>
      <c r="D54" s="195"/>
      <c r="G54" s="258" t="s">
        <v>169</v>
      </c>
      <c r="H54" s="258"/>
      <c r="I54" s="258"/>
    </row>
    <row r="55" spans="1:25" x14ac:dyDescent="0.25">
      <c r="A55" t="s">
        <v>162</v>
      </c>
      <c r="B55" t="s">
        <v>160</v>
      </c>
      <c r="C55" t="s">
        <v>161</v>
      </c>
      <c r="D55" t="s">
        <v>170</v>
      </c>
      <c r="G55" t="s">
        <v>162</v>
      </c>
      <c r="H55" t="s">
        <v>160</v>
      </c>
      <c r="I55" t="s">
        <v>161</v>
      </c>
      <c r="J55" t="s">
        <v>170</v>
      </c>
    </row>
    <row r="56" spans="1:25" x14ac:dyDescent="0.25">
      <c r="A56" s="183" t="s">
        <v>163</v>
      </c>
      <c r="B56" s="183">
        <v>131</v>
      </c>
      <c r="C56" s="183">
        <v>158</v>
      </c>
      <c r="D56" s="199">
        <f>C56/B56</f>
        <v>1.2061068702290076</v>
      </c>
      <c r="G56" s="183" t="s">
        <v>163</v>
      </c>
      <c r="H56" s="183">
        <v>132</v>
      </c>
      <c r="I56" s="183">
        <v>169</v>
      </c>
      <c r="J56" s="199">
        <f>I56/H56</f>
        <v>1.2803030303030303</v>
      </c>
    </row>
    <row r="57" spans="1:25" x14ac:dyDescent="0.25">
      <c r="A57" s="198" t="s">
        <v>168</v>
      </c>
      <c r="B57" s="198">
        <v>133</v>
      </c>
      <c r="C57" s="210">
        <v>200</v>
      </c>
      <c r="D57" s="209">
        <f t="shared" ref="D57:D60" si="4">C57/B57</f>
        <v>1.5037593984962405</v>
      </c>
      <c r="G57" s="198" t="s">
        <v>168</v>
      </c>
      <c r="H57">
        <v>131</v>
      </c>
      <c r="I57" s="210">
        <v>242</v>
      </c>
      <c r="J57" s="209">
        <f t="shared" ref="J57:J60" si="5">I57/H57</f>
        <v>1.8473282442748091</v>
      </c>
    </row>
    <row r="58" spans="1:25" x14ac:dyDescent="0.25">
      <c r="A58" s="193" t="s">
        <v>164</v>
      </c>
      <c r="B58" s="193">
        <v>137</v>
      </c>
      <c r="C58" s="193">
        <v>156</v>
      </c>
      <c r="D58" s="203">
        <f t="shared" si="4"/>
        <v>1.1386861313868613</v>
      </c>
      <c r="G58" s="203" t="s">
        <v>164</v>
      </c>
      <c r="H58" s="193">
        <v>137</v>
      </c>
      <c r="I58" s="193">
        <v>138</v>
      </c>
      <c r="J58" s="203">
        <f t="shared" si="5"/>
        <v>1.0072992700729928</v>
      </c>
    </row>
    <row r="59" spans="1:25" x14ac:dyDescent="0.25">
      <c r="A59" t="s">
        <v>165</v>
      </c>
      <c r="B59" s="198">
        <v>137</v>
      </c>
      <c r="C59" s="198">
        <v>167</v>
      </c>
      <c r="D59" s="200">
        <f t="shared" si="4"/>
        <v>1.218978102189781</v>
      </c>
      <c r="G59" s="203" t="s">
        <v>165</v>
      </c>
      <c r="H59" s="193">
        <v>137</v>
      </c>
      <c r="I59" s="193">
        <v>138</v>
      </c>
      <c r="J59" s="203">
        <f t="shared" si="5"/>
        <v>1.0072992700729928</v>
      </c>
    </row>
    <row r="60" spans="1:25" x14ac:dyDescent="0.25">
      <c r="A60" t="s">
        <v>166</v>
      </c>
      <c r="B60" s="198">
        <v>137</v>
      </c>
      <c r="C60" s="198">
        <v>169</v>
      </c>
      <c r="D60" s="200">
        <f t="shared" si="4"/>
        <v>1.2335766423357664</v>
      </c>
      <c r="G60" s="200" t="s">
        <v>166</v>
      </c>
      <c r="H60">
        <v>137</v>
      </c>
      <c r="I60">
        <v>144</v>
      </c>
      <c r="J60" s="200">
        <f t="shared" si="5"/>
        <v>1.051094890510949</v>
      </c>
    </row>
    <row r="63" spans="1:25" x14ac:dyDescent="0.25">
      <c r="A63" s="309" t="s">
        <v>38</v>
      </c>
      <c r="B63" s="309"/>
      <c r="C63" s="309"/>
      <c r="D63" s="309"/>
      <c r="E63" s="309"/>
      <c r="F63" s="309"/>
      <c r="G63" s="309"/>
      <c r="H63" s="309"/>
      <c r="I63" s="309"/>
      <c r="J63" s="309"/>
    </row>
    <row r="65" spans="1:17" x14ac:dyDescent="0.25">
      <c r="A65" s="258" t="s">
        <v>159</v>
      </c>
      <c r="B65" s="258"/>
      <c r="C65" s="258"/>
      <c r="D65" s="258"/>
      <c r="G65" s="258" t="s">
        <v>169</v>
      </c>
      <c r="H65" s="258"/>
      <c r="I65" s="258"/>
    </row>
    <row r="66" spans="1:17" x14ac:dyDescent="0.25">
      <c r="A66" t="s">
        <v>162</v>
      </c>
      <c r="B66" t="s">
        <v>160</v>
      </c>
      <c r="C66" t="s">
        <v>161</v>
      </c>
      <c r="D66" t="s">
        <v>170</v>
      </c>
      <c r="G66" t="s">
        <v>162</v>
      </c>
      <c r="H66" t="s">
        <v>160</v>
      </c>
      <c r="I66" t="s">
        <v>161</v>
      </c>
      <c r="J66" t="s">
        <v>170</v>
      </c>
    </row>
    <row r="67" spans="1:17" x14ac:dyDescent="0.25">
      <c r="A67" s="183" t="s">
        <v>163</v>
      </c>
      <c r="B67" s="183">
        <v>195</v>
      </c>
      <c r="C67" s="183">
        <v>236</v>
      </c>
      <c r="D67" s="199">
        <f>C67/B67</f>
        <v>1.2102564102564102</v>
      </c>
      <c r="G67" s="183" t="s">
        <v>163</v>
      </c>
      <c r="H67" s="183">
        <v>182</v>
      </c>
      <c r="I67" s="210">
        <v>232</v>
      </c>
      <c r="J67" s="199">
        <f>I67/H67</f>
        <v>1.2747252747252746</v>
      </c>
      <c r="O67" t="s">
        <v>8</v>
      </c>
    </row>
    <row r="68" spans="1:17" x14ac:dyDescent="0.25">
      <c r="A68" s="198" t="s">
        <v>168</v>
      </c>
      <c r="B68" s="204">
        <v>176</v>
      </c>
      <c r="C68" s="210">
        <v>251</v>
      </c>
      <c r="D68" s="209">
        <f t="shared" ref="D68:D71" si="6">C68/B68</f>
        <v>1.4261363636363635</v>
      </c>
      <c r="G68" s="198" t="s">
        <v>168</v>
      </c>
      <c r="H68">
        <v>178</v>
      </c>
      <c r="I68" s="210">
        <v>232</v>
      </c>
      <c r="J68" s="209">
        <f t="shared" ref="J68:J71" si="7">I68/H68</f>
        <v>1.303370786516854</v>
      </c>
      <c r="O68" t="s">
        <v>147</v>
      </c>
    </row>
    <row r="69" spans="1:17" x14ac:dyDescent="0.25">
      <c r="A69" s="193" t="s">
        <v>164</v>
      </c>
      <c r="B69" s="193">
        <v>195</v>
      </c>
      <c r="C69" s="193">
        <v>213</v>
      </c>
      <c r="D69" s="203">
        <f t="shared" si="6"/>
        <v>1.0923076923076922</v>
      </c>
      <c r="G69" s="203" t="s">
        <v>164</v>
      </c>
      <c r="H69" s="193">
        <v>182</v>
      </c>
      <c r="I69" s="193">
        <v>190</v>
      </c>
      <c r="J69" s="203">
        <f t="shared" si="7"/>
        <v>1.043956043956044</v>
      </c>
      <c r="O69" t="s">
        <v>175</v>
      </c>
    </row>
    <row r="70" spans="1:17" x14ac:dyDescent="0.25">
      <c r="A70" t="s">
        <v>165</v>
      </c>
      <c r="B70" s="204">
        <v>182</v>
      </c>
      <c r="C70" s="198">
        <v>187</v>
      </c>
      <c r="D70" s="200">
        <f t="shared" si="6"/>
        <v>1.0274725274725274</v>
      </c>
      <c r="G70" s="203" t="s">
        <v>165</v>
      </c>
      <c r="H70" s="193">
        <v>182</v>
      </c>
      <c r="I70" s="193">
        <v>190</v>
      </c>
      <c r="J70" s="203">
        <f t="shared" si="7"/>
        <v>1.043956043956044</v>
      </c>
    </row>
    <row r="71" spans="1:17" x14ac:dyDescent="0.25">
      <c r="A71" t="s">
        <v>166</v>
      </c>
      <c r="B71" s="198">
        <v>195</v>
      </c>
      <c r="C71" s="198">
        <v>218</v>
      </c>
      <c r="D71" s="200">
        <f t="shared" si="6"/>
        <v>1.117948717948718</v>
      </c>
      <c r="G71" s="200" t="s">
        <v>166</v>
      </c>
      <c r="H71" s="198">
        <v>182</v>
      </c>
      <c r="I71" s="198">
        <v>192</v>
      </c>
      <c r="J71" s="200">
        <f t="shared" si="7"/>
        <v>1.054945054945055</v>
      </c>
    </row>
    <row r="73" spans="1:17" x14ac:dyDescent="0.25">
      <c r="N73">
        <v>1</v>
      </c>
      <c r="O73" s="217" t="s">
        <v>8</v>
      </c>
      <c r="P73" s="218" t="s">
        <v>147</v>
      </c>
      <c r="Q73" s="216" t="s">
        <v>175</v>
      </c>
    </row>
    <row r="74" spans="1:17" x14ac:dyDescent="0.25">
      <c r="A74" s="309" t="s">
        <v>89</v>
      </c>
      <c r="B74" s="309"/>
      <c r="C74" s="309"/>
      <c r="D74" s="309"/>
      <c r="E74" s="309"/>
      <c r="F74" s="309"/>
      <c r="G74" s="309"/>
      <c r="H74" s="309"/>
      <c r="I74" s="309"/>
      <c r="J74" s="309"/>
      <c r="N74">
        <v>2</v>
      </c>
      <c r="O74" s="217" t="s">
        <v>8</v>
      </c>
      <c r="P74" s="218" t="s">
        <v>8</v>
      </c>
      <c r="Q74" s="216" t="s">
        <v>8</v>
      </c>
    </row>
    <row r="75" spans="1:17" x14ac:dyDescent="0.25">
      <c r="O75" s="214"/>
      <c r="P75" s="215"/>
      <c r="Q75" s="216"/>
    </row>
    <row r="76" spans="1:17" x14ac:dyDescent="0.25">
      <c r="A76" s="258" t="s">
        <v>159</v>
      </c>
      <c r="B76" s="258"/>
      <c r="C76" s="258"/>
      <c r="D76" s="195"/>
      <c r="G76" s="258" t="s">
        <v>169</v>
      </c>
      <c r="H76" s="258"/>
      <c r="I76" s="258"/>
      <c r="O76" s="214"/>
      <c r="P76" s="215"/>
      <c r="Q76" s="216"/>
    </row>
    <row r="77" spans="1:17" x14ac:dyDescent="0.25">
      <c r="A77" t="s">
        <v>162</v>
      </c>
      <c r="B77" t="s">
        <v>160</v>
      </c>
      <c r="C77" t="s">
        <v>161</v>
      </c>
      <c r="D77" t="s">
        <v>170</v>
      </c>
      <c r="G77" t="s">
        <v>162</v>
      </c>
      <c r="H77" t="s">
        <v>160</v>
      </c>
      <c r="I77" t="s">
        <v>161</v>
      </c>
      <c r="J77" t="s">
        <v>170</v>
      </c>
      <c r="N77">
        <v>1</v>
      </c>
      <c r="O77" s="219" t="s">
        <v>8</v>
      </c>
      <c r="P77" s="218" t="s">
        <v>147</v>
      </c>
      <c r="Q77" s="216" t="s">
        <v>175</v>
      </c>
    </row>
    <row r="78" spans="1:17" x14ac:dyDescent="0.25">
      <c r="A78" s="183" t="s">
        <v>163</v>
      </c>
      <c r="B78" s="183">
        <v>337</v>
      </c>
      <c r="C78" s="183">
        <v>406</v>
      </c>
      <c r="D78" s="209">
        <f>C78/B78</f>
        <v>1.2047477744807122</v>
      </c>
      <c r="G78" s="183" t="s">
        <v>163</v>
      </c>
      <c r="H78" s="183">
        <v>335</v>
      </c>
      <c r="I78" s="183">
        <v>359</v>
      </c>
      <c r="J78" s="199">
        <f>I78/H78</f>
        <v>1.0716417910447762</v>
      </c>
      <c r="N78">
        <v>2</v>
      </c>
      <c r="O78" s="219" t="s">
        <v>147</v>
      </c>
      <c r="P78" s="218" t="s">
        <v>147</v>
      </c>
      <c r="Q78" s="216" t="s">
        <v>147</v>
      </c>
    </row>
    <row r="79" spans="1:17" x14ac:dyDescent="0.25">
      <c r="A79" s="198" t="s">
        <v>168</v>
      </c>
      <c r="B79" s="198">
        <v>340</v>
      </c>
      <c r="C79" s="210">
        <v>409</v>
      </c>
      <c r="D79" s="200">
        <f t="shared" ref="D79:D82" si="8">C79/B79</f>
        <v>1.2029411764705882</v>
      </c>
      <c r="G79" s="198" t="s">
        <v>168</v>
      </c>
      <c r="H79" s="198">
        <v>336</v>
      </c>
      <c r="I79" s="210">
        <v>422</v>
      </c>
      <c r="J79" s="209">
        <f t="shared" ref="J79" si="9">I79/H79</f>
        <v>1.2559523809523809</v>
      </c>
      <c r="O79" s="214"/>
      <c r="P79" s="215"/>
      <c r="Q79" s="216"/>
    </row>
    <row r="80" spans="1:17" x14ac:dyDescent="0.25">
      <c r="A80" s="193" t="s">
        <v>164</v>
      </c>
      <c r="B80" s="193">
        <v>346</v>
      </c>
      <c r="C80" s="193">
        <v>355</v>
      </c>
      <c r="D80" s="203">
        <f t="shared" si="8"/>
        <v>1.0260115606936415</v>
      </c>
      <c r="G80" s="203" t="s">
        <v>164</v>
      </c>
      <c r="H80" s="193">
        <v>343</v>
      </c>
      <c r="I80" s="193">
        <v>351</v>
      </c>
      <c r="J80" s="203">
        <f>I80/H80</f>
        <v>1.0233236151603498</v>
      </c>
      <c r="O80" s="214"/>
      <c r="P80" s="215"/>
      <c r="Q80" s="216"/>
    </row>
    <row r="81" spans="1:17" x14ac:dyDescent="0.25">
      <c r="A81" s="198" t="s">
        <v>165</v>
      </c>
      <c r="B81" s="198">
        <v>345</v>
      </c>
      <c r="C81" s="198">
        <v>385</v>
      </c>
      <c r="D81" s="200">
        <f t="shared" si="8"/>
        <v>1.1159420289855073</v>
      </c>
      <c r="G81" s="200" t="s">
        <v>165</v>
      </c>
      <c r="H81" s="198">
        <v>343</v>
      </c>
      <c r="I81" s="198">
        <v>397</v>
      </c>
      <c r="J81" s="200">
        <f>I81/H81</f>
        <v>1.1574344023323615</v>
      </c>
      <c r="N81">
        <v>1</v>
      </c>
      <c r="O81" s="216" t="s">
        <v>8</v>
      </c>
      <c r="P81" s="218" t="s">
        <v>147</v>
      </c>
      <c r="Q81" s="216" t="s">
        <v>175</v>
      </c>
    </row>
    <row r="82" spans="1:17" x14ac:dyDescent="0.25">
      <c r="A82" s="198" t="s">
        <v>166</v>
      </c>
      <c r="B82" s="198">
        <v>348</v>
      </c>
      <c r="C82" s="198">
        <v>407</v>
      </c>
      <c r="D82" s="200">
        <f t="shared" si="8"/>
        <v>1.1695402298850575</v>
      </c>
      <c r="G82" s="200" t="s">
        <v>166</v>
      </c>
      <c r="H82" s="198">
        <v>346</v>
      </c>
      <c r="I82" s="198">
        <v>375</v>
      </c>
      <c r="J82" s="200">
        <f>I82/H82</f>
        <v>1.0838150289017341</v>
      </c>
      <c r="N82">
        <v>2</v>
      </c>
      <c r="O82" s="216" t="s">
        <v>175</v>
      </c>
      <c r="P82" s="218" t="s">
        <v>175</v>
      </c>
      <c r="Q82" s="216" t="s">
        <v>175</v>
      </c>
    </row>
    <row r="87" spans="1:17" x14ac:dyDescent="0.25">
      <c r="A87" s="309" t="s">
        <v>38</v>
      </c>
      <c r="B87" s="309"/>
      <c r="C87" s="309"/>
      <c r="D87" s="309"/>
      <c r="E87" s="309"/>
      <c r="F87" s="309"/>
      <c r="G87" s="309"/>
      <c r="H87" s="309"/>
      <c r="I87" s="309"/>
      <c r="J87" s="309"/>
    </row>
    <row r="89" spans="1:17" x14ac:dyDescent="0.25">
      <c r="A89" s="258" t="s">
        <v>183</v>
      </c>
      <c r="B89" s="258"/>
      <c r="C89" s="258"/>
      <c r="D89" s="258"/>
      <c r="G89" s="258" t="s">
        <v>184</v>
      </c>
      <c r="H89" s="258"/>
      <c r="I89" s="258"/>
      <c r="J89" s="258"/>
      <c r="M89" s="258" t="s">
        <v>185</v>
      </c>
      <c r="N89" s="258"/>
      <c r="O89" s="258"/>
      <c r="P89" s="258"/>
    </row>
    <row r="90" spans="1:17" x14ac:dyDescent="0.25">
      <c r="A90" t="s">
        <v>162</v>
      </c>
      <c r="B90" t="s">
        <v>160</v>
      </c>
      <c r="C90" t="s">
        <v>161</v>
      </c>
      <c r="D90" t="s">
        <v>170</v>
      </c>
      <c r="G90" t="s">
        <v>162</v>
      </c>
      <c r="H90" t="s">
        <v>160</v>
      </c>
      <c r="I90" t="s">
        <v>161</v>
      </c>
      <c r="J90" t="s">
        <v>170</v>
      </c>
      <c r="M90" t="s">
        <v>162</v>
      </c>
      <c r="N90" t="s">
        <v>160</v>
      </c>
      <c r="O90" t="s">
        <v>161</v>
      </c>
      <c r="P90" t="s">
        <v>170</v>
      </c>
    </row>
    <row r="91" spans="1:17" x14ac:dyDescent="0.25">
      <c r="A91" s="183" t="s">
        <v>163</v>
      </c>
      <c r="B91" s="183">
        <v>167</v>
      </c>
      <c r="C91" s="183">
        <v>207</v>
      </c>
      <c r="D91" s="203">
        <f>C91/B91</f>
        <v>1.2395209580838322</v>
      </c>
      <c r="G91" s="183" t="s">
        <v>163</v>
      </c>
      <c r="H91" s="183">
        <v>143</v>
      </c>
      <c r="I91" s="183">
        <v>186</v>
      </c>
      <c r="J91" s="199">
        <f>I91/H91</f>
        <v>1.3006993006993006</v>
      </c>
      <c r="M91" s="183" t="s">
        <v>163</v>
      </c>
      <c r="N91" s="183">
        <v>130</v>
      </c>
      <c r="O91" s="183">
        <v>211</v>
      </c>
      <c r="P91" s="199">
        <f>O91/N91</f>
        <v>1.6230769230769231</v>
      </c>
    </row>
    <row r="92" spans="1:17" x14ac:dyDescent="0.25">
      <c r="A92" s="198" t="s">
        <v>168</v>
      </c>
      <c r="B92" s="198">
        <v>153</v>
      </c>
      <c r="C92" s="198">
        <v>256</v>
      </c>
      <c r="D92" s="200">
        <f t="shared" ref="D92:D95" si="10">C92/B92</f>
        <v>1.673202614379085</v>
      </c>
      <c r="G92" s="198" t="s">
        <v>168</v>
      </c>
      <c r="H92" s="198">
        <v>128</v>
      </c>
      <c r="I92" s="198">
        <v>216</v>
      </c>
      <c r="J92" s="200">
        <f t="shared" ref="J92:J95" si="11">I92/H92</f>
        <v>1.6875</v>
      </c>
      <c r="M92" s="198" t="s">
        <v>168</v>
      </c>
      <c r="N92" s="198">
        <v>114</v>
      </c>
      <c r="O92" s="198">
        <v>239</v>
      </c>
      <c r="P92" s="200">
        <f t="shared" ref="P92:P95" si="12">O92/N92</f>
        <v>2.0964912280701755</v>
      </c>
    </row>
    <row r="93" spans="1:17" x14ac:dyDescent="0.25">
      <c r="A93" s="198" t="s">
        <v>164</v>
      </c>
      <c r="B93" s="198">
        <v>154</v>
      </c>
      <c r="C93" s="198">
        <v>217</v>
      </c>
      <c r="D93" s="200">
        <f t="shared" si="10"/>
        <v>1.4090909090909092</v>
      </c>
      <c r="G93" s="193" t="s">
        <v>164</v>
      </c>
      <c r="H93" s="193">
        <v>129</v>
      </c>
      <c r="I93" s="193">
        <v>163</v>
      </c>
      <c r="J93" s="203">
        <f t="shared" si="11"/>
        <v>1.2635658914728682</v>
      </c>
      <c r="M93" s="198" t="s">
        <v>164</v>
      </c>
      <c r="N93" s="198">
        <v>116</v>
      </c>
      <c r="O93" s="198">
        <v>213</v>
      </c>
      <c r="P93" s="200">
        <f t="shared" si="12"/>
        <v>1.8362068965517242</v>
      </c>
    </row>
    <row r="94" spans="1:17" x14ac:dyDescent="0.25">
      <c r="A94" s="198" t="s">
        <v>165</v>
      </c>
      <c r="B94" s="198">
        <v>156</v>
      </c>
      <c r="C94" s="198">
        <v>216</v>
      </c>
      <c r="D94" s="200">
        <f t="shared" si="10"/>
        <v>1.3846153846153846</v>
      </c>
      <c r="G94" s="198" t="s">
        <v>165</v>
      </c>
      <c r="H94" s="198">
        <v>126</v>
      </c>
      <c r="I94" s="198">
        <v>312</v>
      </c>
      <c r="J94" s="200">
        <f t="shared" si="11"/>
        <v>2.4761904761904763</v>
      </c>
      <c r="M94" s="193" t="s">
        <v>165</v>
      </c>
      <c r="N94" s="193">
        <v>116</v>
      </c>
      <c r="O94" s="193">
        <v>158</v>
      </c>
      <c r="P94" s="203">
        <f t="shared" si="12"/>
        <v>1.3620689655172413</v>
      </c>
    </row>
    <row r="95" spans="1:17" x14ac:dyDescent="0.25">
      <c r="A95" s="198" t="s">
        <v>166</v>
      </c>
      <c r="B95" s="198">
        <v>154</v>
      </c>
      <c r="C95" s="198">
        <v>217</v>
      </c>
      <c r="D95" s="200">
        <f t="shared" si="10"/>
        <v>1.4090909090909092</v>
      </c>
      <c r="G95" s="198" t="s">
        <v>166</v>
      </c>
      <c r="H95" s="198">
        <v>129</v>
      </c>
      <c r="I95" s="198">
        <v>212</v>
      </c>
      <c r="J95" s="200">
        <f t="shared" si="11"/>
        <v>1.6434108527131783</v>
      </c>
      <c r="M95" s="198" t="s">
        <v>166</v>
      </c>
      <c r="N95" s="198">
        <v>115</v>
      </c>
      <c r="O95" s="198">
        <v>227</v>
      </c>
      <c r="P95" s="200">
        <f t="shared" si="12"/>
        <v>1.9739130434782608</v>
      </c>
    </row>
    <row r="99" spans="1:25" ht="15.75" customHeight="1" x14ac:dyDescent="0.25"/>
    <row r="100" spans="1:25" ht="15.75" customHeight="1" x14ac:dyDescent="0.25"/>
    <row r="101" spans="1:25" ht="15.75" customHeight="1" x14ac:dyDescent="0.25">
      <c r="P101" s="258"/>
      <c r="Q101" s="258"/>
      <c r="R101" s="258"/>
      <c r="S101" s="258"/>
      <c r="T101" s="258"/>
      <c r="U101" s="258"/>
      <c r="V101" s="258"/>
      <c r="W101" s="258"/>
      <c r="X101" s="258"/>
      <c r="Y101" s="258"/>
    </row>
    <row r="102" spans="1:25" ht="15.75" customHeight="1" x14ac:dyDescent="0.25">
      <c r="P102" t="s">
        <v>186</v>
      </c>
      <c r="Q102" t="s">
        <v>187</v>
      </c>
      <c r="R102" t="s">
        <v>188</v>
      </c>
    </row>
    <row r="103" spans="1:25" ht="15.75" customHeight="1" x14ac:dyDescent="0.25">
      <c r="N103" s="183" t="s">
        <v>163</v>
      </c>
      <c r="O103">
        <v>1</v>
      </c>
      <c r="P103" s="200">
        <v>1.2395209580838322</v>
      </c>
      <c r="Q103" s="200">
        <v>1.3006993006993006</v>
      </c>
      <c r="R103" s="200">
        <v>1.6230769230769231</v>
      </c>
      <c r="S103" s="198"/>
      <c r="T103" s="200"/>
      <c r="U103" s="198"/>
      <c r="V103" s="200"/>
      <c r="W103" s="198"/>
      <c r="X103" s="200"/>
    </row>
    <row r="104" spans="1:25" ht="15.75" customHeight="1" x14ac:dyDescent="0.25">
      <c r="N104" s="198" t="s">
        <v>168</v>
      </c>
      <c r="O104">
        <v>2</v>
      </c>
      <c r="P104" s="200">
        <v>1.673202614379085</v>
      </c>
      <c r="Q104" s="200">
        <v>1.6875</v>
      </c>
      <c r="R104" s="200">
        <v>2.0964912280701755</v>
      </c>
      <c r="S104" s="198"/>
      <c r="T104" s="200"/>
      <c r="U104" s="198"/>
      <c r="V104" s="200"/>
      <c r="W104" s="198"/>
      <c r="X104" s="200"/>
    </row>
    <row r="105" spans="1:25" ht="15.75" customHeight="1" x14ac:dyDescent="0.25">
      <c r="N105" t="s">
        <v>164</v>
      </c>
      <c r="O105">
        <v>3</v>
      </c>
      <c r="P105" s="200">
        <v>1.4090909090909092</v>
      </c>
      <c r="Q105" s="200">
        <v>1.2635658914728682</v>
      </c>
      <c r="R105" s="200">
        <v>1.8362068965517242</v>
      </c>
      <c r="S105" s="198"/>
      <c r="T105" s="200"/>
      <c r="U105" s="198"/>
      <c r="V105" s="200"/>
      <c r="W105" s="198"/>
      <c r="X105" s="200"/>
    </row>
    <row r="106" spans="1:25" x14ac:dyDescent="0.25">
      <c r="N106" t="s">
        <v>165</v>
      </c>
      <c r="O106">
        <v>4</v>
      </c>
      <c r="P106" s="200">
        <v>1.3846153846153846</v>
      </c>
      <c r="Q106" s="200">
        <v>2.4761904761904763</v>
      </c>
      <c r="R106" s="200">
        <v>1.3620689655172413</v>
      </c>
      <c r="S106" s="198"/>
      <c r="T106" s="200"/>
      <c r="U106" s="198"/>
      <c r="V106" s="200"/>
      <c r="W106" s="198"/>
      <c r="X106" s="200"/>
    </row>
    <row r="107" spans="1:25" x14ac:dyDescent="0.25">
      <c r="N107" s="193" t="s">
        <v>166</v>
      </c>
      <c r="O107">
        <v>5</v>
      </c>
      <c r="P107" s="200">
        <v>1.4090909090909092</v>
      </c>
      <c r="Q107" s="200">
        <v>1.6434108527131783</v>
      </c>
      <c r="R107" s="200">
        <v>1.9739130434782608</v>
      </c>
      <c r="S107" s="198"/>
      <c r="T107" s="200"/>
      <c r="U107" s="198"/>
      <c r="V107" s="200"/>
      <c r="W107" s="198"/>
      <c r="X107" s="200"/>
    </row>
    <row r="112" spans="1:25" x14ac:dyDescent="0.25">
      <c r="A112" s="302" t="s">
        <v>182</v>
      </c>
      <c r="B112" s="302"/>
      <c r="C112" s="302"/>
      <c r="D112" s="302"/>
      <c r="E112" s="302"/>
      <c r="F112" s="302"/>
      <c r="G112" s="302"/>
      <c r="H112" s="302"/>
      <c r="I112" s="302"/>
      <c r="J112" s="302"/>
      <c r="K112" s="302"/>
      <c r="L112" s="302"/>
      <c r="M112" s="302"/>
      <c r="N112" s="302"/>
    </row>
    <row r="114" spans="1:10" x14ac:dyDescent="0.25">
      <c r="A114" s="309" t="s">
        <v>23</v>
      </c>
      <c r="B114" s="309"/>
      <c r="C114" s="309"/>
      <c r="D114" s="309"/>
      <c r="E114" s="309"/>
      <c r="F114" s="309"/>
      <c r="G114" s="309"/>
      <c r="H114" s="309"/>
      <c r="I114" s="309"/>
      <c r="J114" s="309"/>
    </row>
    <row r="115" spans="1:10" x14ac:dyDescent="0.25">
      <c r="A115" s="258" t="s">
        <v>159</v>
      </c>
      <c r="B115" s="258"/>
      <c r="C115" s="258"/>
      <c r="D115" s="258"/>
    </row>
    <row r="116" spans="1:10" x14ac:dyDescent="0.25">
      <c r="A116" t="s">
        <v>162</v>
      </c>
      <c r="B116" t="s">
        <v>160</v>
      </c>
      <c r="C116" t="s">
        <v>161</v>
      </c>
      <c r="D116" t="s">
        <v>170</v>
      </c>
    </row>
    <row r="117" spans="1:10" x14ac:dyDescent="0.25">
      <c r="A117" s="198" t="s">
        <v>178</v>
      </c>
      <c r="B117" s="198">
        <v>60</v>
      </c>
      <c r="C117" s="198">
        <v>81</v>
      </c>
      <c r="D117" s="200">
        <f>C117/B117</f>
        <v>1.35</v>
      </c>
    </row>
    <row r="118" spans="1:10" x14ac:dyDescent="0.25">
      <c r="A118" s="198" t="s">
        <v>179</v>
      </c>
      <c r="B118" s="198">
        <v>60</v>
      </c>
      <c r="C118" s="198">
        <v>80</v>
      </c>
      <c r="D118" s="200">
        <f t="shared" ref="D118:D120" si="13">C118/B118</f>
        <v>1.3333333333333333</v>
      </c>
    </row>
    <row r="119" spans="1:10" x14ac:dyDescent="0.25">
      <c r="A119" s="198" t="s">
        <v>181</v>
      </c>
      <c r="B119" s="198">
        <v>60</v>
      </c>
      <c r="C119" s="198">
        <v>89</v>
      </c>
      <c r="D119" s="200">
        <f t="shared" si="13"/>
        <v>1.4833333333333334</v>
      </c>
    </row>
    <row r="120" spans="1:10" x14ac:dyDescent="0.25">
      <c r="A120" s="198" t="s">
        <v>180</v>
      </c>
      <c r="B120" s="198">
        <v>60</v>
      </c>
      <c r="C120" s="198">
        <v>68</v>
      </c>
      <c r="D120" s="200">
        <f t="shared" si="13"/>
        <v>1.1333333333333333</v>
      </c>
    </row>
    <row r="121" spans="1:10" x14ac:dyDescent="0.25">
      <c r="A121" s="198"/>
      <c r="B121" s="198"/>
      <c r="C121" s="198"/>
      <c r="D121" s="200"/>
    </row>
    <row r="122" spans="1:10" x14ac:dyDescent="0.25">
      <c r="A122" s="309" t="s">
        <v>36</v>
      </c>
      <c r="B122" s="309"/>
      <c r="C122" s="309"/>
      <c r="D122" s="309"/>
      <c r="E122" s="309"/>
      <c r="F122" s="309"/>
      <c r="G122" s="309"/>
      <c r="H122" s="309"/>
      <c r="I122" s="309"/>
      <c r="J122" s="309"/>
    </row>
    <row r="123" spans="1:10" x14ac:dyDescent="0.25">
      <c r="A123" s="258" t="s">
        <v>159</v>
      </c>
      <c r="B123" s="258"/>
      <c r="C123" s="258"/>
      <c r="D123" s="258"/>
    </row>
    <row r="124" spans="1:10" x14ac:dyDescent="0.25">
      <c r="A124" t="s">
        <v>162</v>
      </c>
      <c r="B124" t="s">
        <v>160</v>
      </c>
      <c r="C124" t="s">
        <v>161</v>
      </c>
      <c r="D124" t="s">
        <v>170</v>
      </c>
    </row>
    <row r="125" spans="1:10" x14ac:dyDescent="0.25">
      <c r="A125" s="198" t="s">
        <v>178</v>
      </c>
      <c r="B125" s="198">
        <v>92</v>
      </c>
      <c r="C125" s="198">
        <v>129</v>
      </c>
      <c r="D125" s="200">
        <f>C125/B125</f>
        <v>1.4021739130434783</v>
      </c>
    </row>
    <row r="126" spans="1:10" x14ac:dyDescent="0.25">
      <c r="A126" s="198" t="s">
        <v>179</v>
      </c>
      <c r="B126" s="198">
        <v>92</v>
      </c>
      <c r="C126" s="198">
        <v>135</v>
      </c>
      <c r="D126" s="200">
        <f t="shared" ref="D126:D128" si="14">C126/B126</f>
        <v>1.4673913043478262</v>
      </c>
    </row>
    <row r="127" spans="1:10" x14ac:dyDescent="0.25">
      <c r="A127" s="198" t="s">
        <v>181</v>
      </c>
      <c r="B127" s="198">
        <v>92</v>
      </c>
      <c r="C127" s="198">
        <v>122</v>
      </c>
      <c r="D127" s="200">
        <f t="shared" si="14"/>
        <v>1.326086956521739</v>
      </c>
    </row>
    <row r="128" spans="1:10" x14ac:dyDescent="0.25">
      <c r="A128" s="198" t="s">
        <v>180</v>
      </c>
      <c r="B128" s="198">
        <v>92</v>
      </c>
      <c r="C128" s="198">
        <v>119</v>
      </c>
      <c r="D128" s="200">
        <f t="shared" si="14"/>
        <v>1.2934782608695652</v>
      </c>
    </row>
    <row r="131" spans="1:26" x14ac:dyDescent="0.25">
      <c r="A131" s="309" t="s">
        <v>88</v>
      </c>
      <c r="B131" s="309"/>
      <c r="C131" s="309"/>
      <c r="D131" s="309"/>
      <c r="E131" s="309"/>
      <c r="F131" s="309"/>
      <c r="G131" s="309"/>
      <c r="H131" s="309"/>
      <c r="I131" s="309"/>
      <c r="J131" s="309"/>
    </row>
    <row r="132" spans="1:26" x14ac:dyDescent="0.25">
      <c r="A132" s="258" t="s">
        <v>159</v>
      </c>
      <c r="B132" s="258"/>
      <c r="C132" s="258"/>
      <c r="D132" s="258"/>
    </row>
    <row r="133" spans="1:26" x14ac:dyDescent="0.25">
      <c r="A133" t="s">
        <v>162</v>
      </c>
      <c r="B133" t="s">
        <v>160</v>
      </c>
      <c r="C133" t="s">
        <v>161</v>
      </c>
      <c r="D133" t="s">
        <v>170</v>
      </c>
    </row>
    <row r="134" spans="1:26" x14ac:dyDescent="0.25">
      <c r="A134" s="198" t="s">
        <v>178</v>
      </c>
      <c r="B134" s="198">
        <v>137</v>
      </c>
      <c r="C134" s="198">
        <v>196</v>
      </c>
      <c r="D134" s="200">
        <f>C134/B134</f>
        <v>1.4306569343065694</v>
      </c>
    </row>
    <row r="135" spans="1:26" x14ac:dyDescent="0.25">
      <c r="A135" s="198" t="s">
        <v>179</v>
      </c>
      <c r="B135" s="198">
        <v>135</v>
      </c>
      <c r="C135" s="198">
        <v>223</v>
      </c>
      <c r="D135" s="200">
        <f t="shared" ref="D135:D137" si="15">C135/B135</f>
        <v>1.6518518518518519</v>
      </c>
    </row>
    <row r="136" spans="1:26" x14ac:dyDescent="0.25">
      <c r="A136" s="198" t="s">
        <v>181</v>
      </c>
      <c r="B136" s="198">
        <v>135</v>
      </c>
      <c r="C136" s="198">
        <v>187</v>
      </c>
      <c r="D136" s="200">
        <f t="shared" si="15"/>
        <v>1.3851851851851851</v>
      </c>
    </row>
    <row r="137" spans="1:26" x14ac:dyDescent="0.25">
      <c r="A137" s="198" t="s">
        <v>180</v>
      </c>
      <c r="B137" s="198">
        <v>137</v>
      </c>
      <c r="C137" s="198">
        <v>202</v>
      </c>
      <c r="D137" s="200">
        <f t="shared" si="15"/>
        <v>1.4744525547445255</v>
      </c>
    </row>
    <row r="140" spans="1:26" x14ac:dyDescent="0.25">
      <c r="Q140" s="258"/>
      <c r="R140" s="258"/>
      <c r="S140" s="258"/>
      <c r="T140" s="258"/>
      <c r="U140" s="258"/>
      <c r="V140" s="258"/>
      <c r="W140" s="258"/>
      <c r="X140" s="258"/>
      <c r="Y140" s="258"/>
      <c r="Z140" s="258"/>
    </row>
    <row r="141" spans="1:26" x14ac:dyDescent="0.25">
      <c r="A141" s="309" t="s">
        <v>38</v>
      </c>
      <c r="B141" s="309"/>
      <c r="C141" s="309"/>
      <c r="D141" s="309"/>
      <c r="E141" s="309"/>
      <c r="F141" s="309"/>
      <c r="G141" s="309"/>
      <c r="H141" s="309"/>
      <c r="I141" s="309"/>
      <c r="J141" s="309"/>
      <c r="Q141" t="s">
        <v>40</v>
      </c>
      <c r="R141" t="s">
        <v>41</v>
      </c>
      <c r="S141" t="s">
        <v>91</v>
      </c>
      <c r="T141" t="s">
        <v>42</v>
      </c>
      <c r="U141" t="s">
        <v>92</v>
      </c>
    </row>
    <row r="142" spans="1:26" x14ac:dyDescent="0.25">
      <c r="A142" s="258" t="s">
        <v>159</v>
      </c>
      <c r="B142" s="258"/>
      <c r="C142" s="258"/>
      <c r="D142" s="258"/>
      <c r="O142" s="183" t="s">
        <v>163</v>
      </c>
      <c r="P142" s="183" t="s">
        <v>193</v>
      </c>
      <c r="Q142" s="199">
        <v>1.65</v>
      </c>
      <c r="R142" s="199">
        <v>1.4105263157894736</v>
      </c>
      <c r="S142" s="199">
        <v>1.2061068702290076</v>
      </c>
      <c r="T142" s="199">
        <v>1.2102564102564102</v>
      </c>
      <c r="U142" s="199">
        <v>1.2047477744807122</v>
      </c>
      <c r="V142" s="198"/>
      <c r="W142" s="200"/>
      <c r="X142" s="198"/>
      <c r="Y142" s="200"/>
    </row>
    <row r="143" spans="1:26" x14ac:dyDescent="0.25">
      <c r="A143" t="s">
        <v>162</v>
      </c>
      <c r="B143" t="s">
        <v>160</v>
      </c>
      <c r="C143" t="s">
        <v>161</v>
      </c>
      <c r="D143" t="s">
        <v>170</v>
      </c>
      <c r="O143" s="198"/>
      <c r="P143" s="193" t="s">
        <v>194</v>
      </c>
      <c r="Q143" s="203">
        <v>1.1333333333333333</v>
      </c>
      <c r="R143" s="203">
        <v>1.25</v>
      </c>
      <c r="S143" s="203">
        <v>1.1386861313868613</v>
      </c>
      <c r="T143" s="203">
        <v>1.0274725274725274</v>
      </c>
      <c r="U143" s="203">
        <v>1.0260115606936415</v>
      </c>
      <c r="V143" s="198"/>
      <c r="W143" s="200"/>
      <c r="X143" s="198"/>
      <c r="Y143" s="200"/>
    </row>
    <row r="144" spans="1:26" x14ac:dyDescent="0.25">
      <c r="A144" s="198" t="s">
        <v>178</v>
      </c>
      <c r="B144" s="198">
        <v>179</v>
      </c>
      <c r="C144" s="198">
        <v>299</v>
      </c>
      <c r="D144" s="200">
        <f>C144/B144</f>
        <v>1.6703910614525139</v>
      </c>
      <c r="P144" t="s">
        <v>189</v>
      </c>
      <c r="Q144" s="200">
        <v>1.35</v>
      </c>
      <c r="R144" s="200">
        <v>1.4021739130434783</v>
      </c>
      <c r="S144" s="200">
        <v>1.4306569343065694</v>
      </c>
      <c r="T144" s="200">
        <v>1.6703910614525139</v>
      </c>
      <c r="U144" s="200">
        <v>1.6568914956011731</v>
      </c>
      <c r="V144" s="198"/>
      <c r="W144" s="200"/>
      <c r="X144" s="198"/>
      <c r="Y144" s="200"/>
    </row>
    <row r="145" spans="1:25" x14ac:dyDescent="0.25">
      <c r="A145" s="198" t="s">
        <v>179</v>
      </c>
      <c r="B145" s="198">
        <v>181</v>
      </c>
      <c r="C145" s="198">
        <v>261</v>
      </c>
      <c r="D145" s="200">
        <f t="shared" ref="D145:D147" si="16">C145/B145</f>
        <v>1.4419889502762431</v>
      </c>
      <c r="P145" t="s">
        <v>190</v>
      </c>
      <c r="Q145" s="200">
        <v>1.3333333333333333</v>
      </c>
      <c r="R145" s="200">
        <v>1.4673913043478262</v>
      </c>
      <c r="S145" s="200">
        <v>1.6518518518518519</v>
      </c>
      <c r="T145" s="200">
        <v>1.4419889502762431</v>
      </c>
      <c r="U145" s="200">
        <v>1.5438596491228069</v>
      </c>
      <c r="V145" s="198"/>
      <c r="W145" s="200"/>
      <c r="X145" s="198"/>
      <c r="Y145" s="200"/>
    </row>
    <row r="146" spans="1:25" x14ac:dyDescent="0.25">
      <c r="A146" s="198" t="s">
        <v>181</v>
      </c>
      <c r="B146" s="198">
        <v>179</v>
      </c>
      <c r="C146" s="198">
        <v>258</v>
      </c>
      <c r="D146" s="200">
        <f t="shared" si="16"/>
        <v>1.441340782122905</v>
      </c>
      <c r="O146" s="193"/>
      <c r="P146" t="s">
        <v>191</v>
      </c>
      <c r="Q146" s="200">
        <v>1.4833333333333334</v>
      </c>
      <c r="R146" s="200">
        <v>1.326086956521739</v>
      </c>
      <c r="S146" s="200">
        <v>1.3851851851851851</v>
      </c>
      <c r="T146" s="200">
        <v>1.441340782122905</v>
      </c>
      <c r="U146" s="200">
        <v>1.4897360703812317</v>
      </c>
      <c r="V146" s="198"/>
      <c r="W146" s="200"/>
      <c r="X146" s="198"/>
      <c r="Y146" s="200"/>
    </row>
    <row r="147" spans="1:25" x14ac:dyDescent="0.25">
      <c r="A147" s="198" t="s">
        <v>180</v>
      </c>
      <c r="B147" s="198">
        <v>179</v>
      </c>
      <c r="C147" s="198">
        <v>229</v>
      </c>
      <c r="D147" s="200">
        <f t="shared" si="16"/>
        <v>1.2793296089385475</v>
      </c>
      <c r="P147" t="s">
        <v>192</v>
      </c>
      <c r="Q147" s="200">
        <v>1.1333333333333333</v>
      </c>
      <c r="R147" s="200">
        <v>1.2934782608695652</v>
      </c>
      <c r="S147" s="200">
        <v>1.4744525547445255</v>
      </c>
      <c r="T147" s="200">
        <v>1.2793296089385475</v>
      </c>
      <c r="U147" s="200">
        <v>1.536231884057971</v>
      </c>
    </row>
    <row r="150" spans="1:25" x14ac:dyDescent="0.25">
      <c r="A150" s="309" t="s">
        <v>89</v>
      </c>
      <c r="B150" s="309"/>
      <c r="C150" s="309"/>
      <c r="D150" s="309"/>
      <c r="E150" s="309"/>
      <c r="F150" s="309"/>
      <c r="G150" s="309"/>
      <c r="H150" s="309"/>
      <c r="I150" s="309"/>
      <c r="J150" s="309"/>
    </row>
    <row r="151" spans="1:25" x14ac:dyDescent="0.25">
      <c r="A151" s="258" t="s">
        <v>159</v>
      </c>
      <c r="B151" s="258"/>
      <c r="C151" s="258"/>
      <c r="D151" s="258"/>
    </row>
    <row r="152" spans="1:25" x14ac:dyDescent="0.25">
      <c r="A152" t="s">
        <v>162</v>
      </c>
      <c r="B152" t="s">
        <v>160</v>
      </c>
      <c r="C152" t="s">
        <v>161</v>
      </c>
      <c r="D152" t="s">
        <v>170</v>
      </c>
    </row>
    <row r="153" spans="1:25" x14ac:dyDescent="0.25">
      <c r="A153" s="198" t="s">
        <v>178</v>
      </c>
      <c r="B153" s="198">
        <v>341</v>
      </c>
      <c r="C153" s="198">
        <v>565</v>
      </c>
      <c r="D153" s="200">
        <f>C153/B153</f>
        <v>1.6568914956011731</v>
      </c>
    </row>
    <row r="154" spans="1:25" x14ac:dyDescent="0.25">
      <c r="A154" s="198" t="s">
        <v>179</v>
      </c>
      <c r="B154" s="198">
        <v>342</v>
      </c>
      <c r="C154" s="198">
        <v>528</v>
      </c>
      <c r="D154" s="200">
        <f t="shared" ref="D154:D156" si="17">C154/B154</f>
        <v>1.5438596491228069</v>
      </c>
    </row>
    <row r="155" spans="1:25" x14ac:dyDescent="0.25">
      <c r="A155" s="198" t="s">
        <v>181</v>
      </c>
      <c r="B155" s="198">
        <v>341</v>
      </c>
      <c r="C155" s="198">
        <v>508</v>
      </c>
      <c r="D155" s="200">
        <f t="shared" si="17"/>
        <v>1.4897360703812317</v>
      </c>
    </row>
    <row r="156" spans="1:25" x14ac:dyDescent="0.25">
      <c r="A156" s="198" t="s">
        <v>180</v>
      </c>
      <c r="B156" s="198">
        <v>345</v>
      </c>
      <c r="C156" s="198">
        <v>530</v>
      </c>
      <c r="D156" s="200">
        <f t="shared" si="17"/>
        <v>1.536231884057971</v>
      </c>
    </row>
  </sheetData>
  <mergeCells count="48">
    <mergeCell ref="R101:S101"/>
    <mergeCell ref="T101:U101"/>
    <mergeCell ref="V101:W101"/>
    <mergeCell ref="X101:Y101"/>
    <mergeCell ref="Q140:R140"/>
    <mergeCell ref="S140:T140"/>
    <mergeCell ref="U140:V140"/>
    <mergeCell ref="W140:X140"/>
    <mergeCell ref="Y140:Z140"/>
    <mergeCell ref="A151:D151"/>
    <mergeCell ref="A112:N112"/>
    <mergeCell ref="A87:J87"/>
    <mergeCell ref="A89:D89"/>
    <mergeCell ref="G89:J89"/>
    <mergeCell ref="M89:P89"/>
    <mergeCell ref="A131:J131"/>
    <mergeCell ref="A132:D132"/>
    <mergeCell ref="A141:J141"/>
    <mergeCell ref="A142:D142"/>
    <mergeCell ref="A150:J150"/>
    <mergeCell ref="A114:J114"/>
    <mergeCell ref="P101:Q101"/>
    <mergeCell ref="A115:D115"/>
    <mergeCell ref="A122:J122"/>
    <mergeCell ref="A123:D123"/>
    <mergeCell ref="A2:C2"/>
    <mergeCell ref="A10:C10"/>
    <mergeCell ref="A19:C19"/>
    <mergeCell ref="A33:C33"/>
    <mergeCell ref="G33:I33"/>
    <mergeCell ref="A31:J31"/>
    <mergeCell ref="A41:J41"/>
    <mergeCell ref="A43:C43"/>
    <mergeCell ref="G43:I43"/>
    <mergeCell ref="A52:J52"/>
    <mergeCell ref="A54:C54"/>
    <mergeCell ref="G54:I54"/>
    <mergeCell ref="A63:J63"/>
    <mergeCell ref="G65:I65"/>
    <mergeCell ref="A74:J74"/>
    <mergeCell ref="A76:C76"/>
    <mergeCell ref="G76:I76"/>
    <mergeCell ref="A65:D65"/>
    <mergeCell ref="P43:Q43"/>
    <mergeCell ref="R43:S43"/>
    <mergeCell ref="T43:U43"/>
    <mergeCell ref="V43:W43"/>
    <mergeCell ref="X43:Y43"/>
  </mergeCells>
  <pageMargins left="0.511811024" right="0.511811024" top="0.78740157499999996" bottom="0.78740157499999996" header="0.31496062000000002" footer="0.3149606200000000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04FDE5-805B-4FC5-A1D9-8F9E6186E313}">
  <dimension ref="A1:AH75"/>
  <sheetViews>
    <sheetView topLeftCell="A49" workbookViewId="0">
      <selection activeCell="F62" sqref="F62"/>
    </sheetView>
  </sheetViews>
  <sheetFormatPr defaultRowHeight="15" x14ac:dyDescent="0.25"/>
  <cols>
    <col min="1" max="1" width="21.42578125" bestFit="1" customWidth="1"/>
    <col min="2" max="2" width="14.85546875" bestFit="1" customWidth="1"/>
    <col min="3" max="3" width="20" bestFit="1" customWidth="1"/>
    <col min="4" max="4" width="16" bestFit="1" customWidth="1"/>
    <col min="7" max="7" width="21.42578125" bestFit="1" customWidth="1"/>
    <col min="8" max="8" width="14.85546875" bestFit="1" customWidth="1"/>
    <col min="9" max="9" width="20" bestFit="1" customWidth="1"/>
    <col min="10" max="10" width="16" bestFit="1" customWidth="1"/>
    <col min="13" max="13" width="21.42578125" bestFit="1" customWidth="1"/>
    <col min="14" max="14" width="14.85546875" bestFit="1" customWidth="1"/>
    <col min="15" max="15" width="20" bestFit="1" customWidth="1"/>
    <col min="16" max="16" width="16" bestFit="1" customWidth="1"/>
    <col min="19" max="19" width="21.42578125" bestFit="1" customWidth="1"/>
    <col min="20" max="20" width="14.85546875" bestFit="1" customWidth="1"/>
    <col min="21" max="21" width="20" bestFit="1" customWidth="1"/>
    <col min="22" max="22" width="16" bestFit="1" customWidth="1"/>
    <col min="25" max="25" width="21.42578125" bestFit="1" customWidth="1"/>
    <col min="28" max="28" width="21.42578125" bestFit="1" customWidth="1"/>
    <col min="29" max="29" width="12.5703125" bestFit="1" customWidth="1"/>
    <col min="30" max="30" width="12.42578125" bestFit="1" customWidth="1"/>
    <col min="33" max="33" width="21.42578125" bestFit="1" customWidth="1"/>
    <col min="34" max="34" width="11.140625" bestFit="1" customWidth="1"/>
  </cols>
  <sheetData>
    <row r="1" spans="1:34" x14ac:dyDescent="0.25">
      <c r="A1" s="309" t="s">
        <v>23</v>
      </c>
      <c r="B1" s="309"/>
      <c r="C1" s="309"/>
      <c r="D1" s="309"/>
      <c r="E1" s="309"/>
      <c r="F1" s="309"/>
      <c r="G1" s="309"/>
      <c r="H1" s="309"/>
      <c r="I1" s="309"/>
      <c r="J1" s="309"/>
      <c r="K1" s="309"/>
      <c r="L1" s="309"/>
      <c r="M1" s="309"/>
      <c r="N1" s="309"/>
      <c r="O1" s="309"/>
      <c r="P1" s="309"/>
      <c r="Q1" s="309"/>
      <c r="R1" s="309"/>
      <c r="S1" s="309"/>
      <c r="T1" s="309"/>
      <c r="U1" s="309"/>
      <c r="V1" s="309"/>
      <c r="W1" s="309"/>
      <c r="X1" s="309"/>
      <c r="Y1" s="309"/>
      <c r="Z1" s="309"/>
    </row>
    <row r="3" spans="1:34" x14ac:dyDescent="0.25">
      <c r="A3" s="238" t="s">
        <v>231</v>
      </c>
      <c r="B3" s="238">
        <v>1</v>
      </c>
      <c r="C3" s="238" t="s">
        <v>28</v>
      </c>
      <c r="D3" s="220">
        <v>0</v>
      </c>
      <c r="E3" t="s">
        <v>174</v>
      </c>
      <c r="G3" s="238" t="s">
        <v>231</v>
      </c>
      <c r="H3" s="238">
        <v>2</v>
      </c>
      <c r="I3" s="238" t="s">
        <v>28</v>
      </c>
      <c r="J3" s="241">
        <v>0</v>
      </c>
      <c r="M3" s="238" t="s">
        <v>231</v>
      </c>
      <c r="N3" s="238">
        <v>3</v>
      </c>
      <c r="O3" s="238" t="s">
        <v>28</v>
      </c>
      <c r="P3" s="241">
        <v>0</v>
      </c>
      <c r="S3" s="238" t="s">
        <v>231</v>
      </c>
      <c r="T3" s="238">
        <v>4</v>
      </c>
      <c r="U3" s="238" t="s">
        <v>28</v>
      </c>
      <c r="V3" s="241">
        <v>0</v>
      </c>
    </row>
    <row r="4" spans="1:34" x14ac:dyDescent="0.25">
      <c r="A4" t="s">
        <v>162</v>
      </c>
      <c r="B4" t="s">
        <v>160</v>
      </c>
      <c r="C4" t="s">
        <v>161</v>
      </c>
      <c r="D4" t="s">
        <v>170</v>
      </c>
      <c r="E4">
        <v>72</v>
      </c>
      <c r="G4" t="s">
        <v>162</v>
      </c>
      <c r="H4" t="s">
        <v>160</v>
      </c>
      <c r="I4" t="s">
        <v>161</v>
      </c>
      <c r="J4" t="s">
        <v>170</v>
      </c>
      <c r="M4" t="s">
        <v>162</v>
      </c>
      <c r="N4" t="s">
        <v>160</v>
      </c>
      <c r="O4" t="s">
        <v>161</v>
      </c>
      <c r="P4" t="s">
        <v>170</v>
      </c>
      <c r="S4" t="s">
        <v>162</v>
      </c>
      <c r="T4" t="s">
        <v>160</v>
      </c>
      <c r="U4" t="s">
        <v>161</v>
      </c>
      <c r="V4" t="s">
        <v>170</v>
      </c>
      <c r="Y4" t="s">
        <v>162</v>
      </c>
      <c r="Z4" t="s">
        <v>199</v>
      </c>
      <c r="AB4" s="238"/>
      <c r="AC4" s="238" t="s">
        <v>215</v>
      </c>
      <c r="AD4" t="s">
        <v>216</v>
      </c>
    </row>
    <row r="5" spans="1:34" x14ac:dyDescent="0.25">
      <c r="A5" s="183" t="s">
        <v>163</v>
      </c>
      <c r="B5" s="183">
        <v>60</v>
      </c>
      <c r="C5" s="210">
        <v>99</v>
      </c>
      <c r="D5" s="209">
        <f>C5/B5</f>
        <v>1.65</v>
      </c>
      <c r="G5" s="183" t="s">
        <v>163</v>
      </c>
      <c r="H5" s="183">
        <v>59</v>
      </c>
      <c r="I5" s="210">
        <v>110</v>
      </c>
      <c r="J5" s="209">
        <f>I5/H5</f>
        <v>1.8644067796610169</v>
      </c>
      <c r="M5" s="198" t="s">
        <v>163</v>
      </c>
      <c r="N5" s="198">
        <v>59</v>
      </c>
      <c r="O5" s="198">
        <v>86</v>
      </c>
      <c r="P5" s="200">
        <f>O5/N5</f>
        <v>1.4576271186440677</v>
      </c>
      <c r="S5" s="198" t="s">
        <v>163</v>
      </c>
      <c r="T5" s="198">
        <v>59</v>
      </c>
      <c r="U5" s="198">
        <v>96</v>
      </c>
      <c r="V5" s="200">
        <f>U5/T5</f>
        <v>1.6271186440677967</v>
      </c>
      <c r="Y5" s="198" t="s">
        <v>163</v>
      </c>
      <c r="Z5" s="201">
        <f>AVERAGE(D5,J5,P5,V5)</f>
        <v>1.6497881355932202</v>
      </c>
      <c r="AB5" t="s">
        <v>162</v>
      </c>
      <c r="AC5" t="s">
        <v>199</v>
      </c>
      <c r="AD5" t="s">
        <v>199</v>
      </c>
      <c r="AG5" t="s">
        <v>162</v>
      </c>
      <c r="AH5" t="s">
        <v>280</v>
      </c>
    </row>
    <row r="6" spans="1:34" x14ac:dyDescent="0.25">
      <c r="A6" s="198" t="s">
        <v>168</v>
      </c>
      <c r="B6">
        <v>60</v>
      </c>
      <c r="C6">
        <v>77</v>
      </c>
      <c r="D6" s="200">
        <f t="shared" ref="D6:D9" si="0">C6/B6</f>
        <v>1.2833333333333334</v>
      </c>
      <c r="G6" s="198" t="s">
        <v>168</v>
      </c>
      <c r="H6">
        <v>60</v>
      </c>
      <c r="I6">
        <v>78</v>
      </c>
      <c r="J6" s="201">
        <f t="shared" ref="J6:J9" si="1">I6/H6</f>
        <v>1.3</v>
      </c>
      <c r="M6" s="198" t="s">
        <v>168</v>
      </c>
      <c r="N6" s="198">
        <v>59</v>
      </c>
      <c r="O6" s="198">
        <v>79</v>
      </c>
      <c r="P6" s="200">
        <f t="shared" ref="P6:P9" si="2">O6/N6</f>
        <v>1.3389830508474576</v>
      </c>
      <c r="S6" s="198" t="s">
        <v>168</v>
      </c>
      <c r="T6" s="198">
        <v>60</v>
      </c>
      <c r="U6" s="198">
        <v>78</v>
      </c>
      <c r="V6" s="200">
        <f t="shared" ref="V6:V9" si="3">U6/T6</f>
        <v>1.3</v>
      </c>
      <c r="Y6" s="198" t="s">
        <v>168</v>
      </c>
      <c r="Z6" s="201">
        <f>AVERAGE(D6,J6,P6,V6)</f>
        <v>1.3055790960451978</v>
      </c>
      <c r="AB6" s="198" t="s">
        <v>163</v>
      </c>
      <c r="AC6" s="201">
        <f>AVERAGE(D5,J5)</f>
        <v>1.7572033898305084</v>
      </c>
      <c r="AD6" s="199">
        <f>AVERAGE(P5,V5)</f>
        <v>1.5423728813559321</v>
      </c>
      <c r="AG6" s="198" t="s">
        <v>163</v>
      </c>
      <c r="AH6">
        <f>AVERAGE(B5,H5,N5,T5)</f>
        <v>59.25</v>
      </c>
    </row>
    <row r="7" spans="1:34" x14ac:dyDescent="0.25">
      <c r="A7" t="s">
        <v>164</v>
      </c>
      <c r="B7" s="198">
        <v>60</v>
      </c>
      <c r="C7">
        <v>73</v>
      </c>
      <c r="D7" s="200">
        <f t="shared" si="0"/>
        <v>1.2166666666666666</v>
      </c>
      <c r="G7" t="s">
        <v>164</v>
      </c>
      <c r="H7" s="198">
        <v>60</v>
      </c>
      <c r="I7">
        <v>70</v>
      </c>
      <c r="J7" s="201">
        <f t="shared" si="1"/>
        <v>1.1666666666666667</v>
      </c>
      <c r="M7" s="198" t="s">
        <v>164</v>
      </c>
      <c r="N7" s="198">
        <v>60</v>
      </c>
      <c r="O7" s="198">
        <v>67</v>
      </c>
      <c r="P7" s="200">
        <f t="shared" si="2"/>
        <v>1.1166666666666667</v>
      </c>
      <c r="S7" s="203" t="s">
        <v>164</v>
      </c>
      <c r="T7" s="205">
        <v>58</v>
      </c>
      <c r="U7" s="205">
        <v>61</v>
      </c>
      <c r="V7" s="203">
        <f t="shared" si="3"/>
        <v>1.0517241379310345</v>
      </c>
      <c r="Y7" s="200" t="s">
        <v>164</v>
      </c>
      <c r="Z7" s="201">
        <f>AVERAGE(D7,J7,P7,V7)</f>
        <v>1.1379310344827587</v>
      </c>
      <c r="AB7" s="198" t="s">
        <v>168</v>
      </c>
      <c r="AC7" s="199">
        <f t="shared" ref="AC7:AC10" si="4">AVERAGE(D6,J6)</f>
        <v>1.2916666666666667</v>
      </c>
      <c r="AD7" s="201">
        <f t="shared" ref="AD7:AD10" si="5">AVERAGE(P6,V6)</f>
        <v>1.3194915254237287</v>
      </c>
      <c r="AG7" s="198" t="s">
        <v>168</v>
      </c>
      <c r="AH7">
        <f t="shared" ref="AH7:AH10" si="6">AVERAGE(B6,H6,N6,T6)</f>
        <v>59.75</v>
      </c>
    </row>
    <row r="8" spans="1:34" x14ac:dyDescent="0.25">
      <c r="A8" t="s">
        <v>165</v>
      </c>
      <c r="B8" s="198">
        <v>60</v>
      </c>
      <c r="C8">
        <v>73</v>
      </c>
      <c r="D8" s="200">
        <f t="shared" si="0"/>
        <v>1.2166666666666666</v>
      </c>
      <c r="G8" t="s">
        <v>165</v>
      </c>
      <c r="H8" s="198">
        <v>60</v>
      </c>
      <c r="I8">
        <v>71</v>
      </c>
      <c r="J8" s="201">
        <f t="shared" si="1"/>
        <v>1.1833333333333333</v>
      </c>
      <c r="M8" s="198" t="s">
        <v>165</v>
      </c>
      <c r="N8" s="198">
        <v>60</v>
      </c>
      <c r="O8" s="198">
        <v>73</v>
      </c>
      <c r="P8" s="200">
        <f t="shared" si="2"/>
        <v>1.2166666666666666</v>
      </c>
      <c r="S8" s="198" t="s">
        <v>165</v>
      </c>
      <c r="T8" s="198">
        <v>60</v>
      </c>
      <c r="U8" s="198">
        <v>76</v>
      </c>
      <c r="V8" s="200">
        <f t="shared" si="3"/>
        <v>1.2666666666666666</v>
      </c>
      <c r="Y8" s="198" t="s">
        <v>165</v>
      </c>
      <c r="Z8" s="201">
        <f>AVERAGE(D8,J8,P8,V8)</f>
        <v>1.2208333333333332</v>
      </c>
      <c r="AB8" s="200" t="s">
        <v>164</v>
      </c>
      <c r="AC8" s="201">
        <f t="shared" si="4"/>
        <v>1.1916666666666667</v>
      </c>
      <c r="AD8" s="199">
        <f t="shared" si="5"/>
        <v>1.0841954022988505</v>
      </c>
      <c r="AG8" s="200" t="s">
        <v>164</v>
      </c>
      <c r="AH8">
        <f t="shared" si="6"/>
        <v>59.5</v>
      </c>
    </row>
    <row r="9" spans="1:34" x14ac:dyDescent="0.25">
      <c r="A9" s="193" t="s">
        <v>166</v>
      </c>
      <c r="B9" s="193">
        <v>60</v>
      </c>
      <c r="C9" s="193">
        <v>68</v>
      </c>
      <c r="D9" s="203">
        <f t="shared" si="0"/>
        <v>1.1333333333333333</v>
      </c>
      <c r="G9" s="193" t="s">
        <v>166</v>
      </c>
      <c r="H9" s="193">
        <v>60</v>
      </c>
      <c r="I9" s="193">
        <v>67</v>
      </c>
      <c r="J9" s="203">
        <f t="shared" si="1"/>
        <v>1.1166666666666667</v>
      </c>
      <c r="M9" s="193" t="s">
        <v>166</v>
      </c>
      <c r="N9" s="193">
        <v>60</v>
      </c>
      <c r="O9" s="193">
        <v>65</v>
      </c>
      <c r="P9" s="203">
        <f t="shared" si="2"/>
        <v>1.0833333333333333</v>
      </c>
      <c r="S9" s="198" t="s">
        <v>166</v>
      </c>
      <c r="T9" s="198">
        <v>60</v>
      </c>
      <c r="U9" s="198">
        <v>66</v>
      </c>
      <c r="V9" s="200">
        <f t="shared" si="3"/>
        <v>1.1000000000000001</v>
      </c>
      <c r="Y9" s="193" t="s">
        <v>166</v>
      </c>
      <c r="Z9" s="203">
        <f>AVERAGE(D9,J9,P9,V9)</f>
        <v>1.1083333333333334</v>
      </c>
      <c r="AB9" s="198" t="s">
        <v>165</v>
      </c>
      <c r="AC9" s="199">
        <f t="shared" si="4"/>
        <v>1.2</v>
      </c>
      <c r="AD9" s="201">
        <f t="shared" si="5"/>
        <v>1.2416666666666667</v>
      </c>
      <c r="AG9" s="198" t="s">
        <v>165</v>
      </c>
      <c r="AH9">
        <f t="shared" si="6"/>
        <v>60</v>
      </c>
    </row>
    <row r="10" spans="1:34" x14ac:dyDescent="0.25">
      <c r="AB10" s="198" t="s">
        <v>166</v>
      </c>
      <c r="AC10" s="201">
        <f t="shared" si="4"/>
        <v>1.125</v>
      </c>
      <c r="AD10" s="199">
        <f t="shared" si="5"/>
        <v>1.0916666666666668</v>
      </c>
      <c r="AG10" s="198" t="s">
        <v>166</v>
      </c>
      <c r="AH10">
        <f t="shared" si="6"/>
        <v>60</v>
      </c>
    </row>
    <row r="11" spans="1:34" x14ac:dyDescent="0.25">
      <c r="A11" s="309" t="s">
        <v>36</v>
      </c>
      <c r="B11" s="309"/>
      <c r="C11" s="309"/>
      <c r="D11" s="309"/>
      <c r="E11" s="309"/>
      <c r="F11" s="309"/>
      <c r="G11" s="309"/>
      <c r="H11" s="309"/>
      <c r="I11" s="309"/>
      <c r="J11" s="309"/>
      <c r="K11" s="309"/>
      <c r="L11" s="309"/>
      <c r="M11" s="309"/>
      <c r="N11" s="309"/>
      <c r="O11" s="309"/>
      <c r="P11" s="309"/>
      <c r="Q11" s="309"/>
      <c r="R11" s="309"/>
      <c r="S11" s="309"/>
      <c r="T11" s="309"/>
      <c r="U11" s="309"/>
      <c r="V11" s="309"/>
      <c r="W11" s="309"/>
      <c r="X11" s="309"/>
      <c r="Y11" s="309"/>
      <c r="Z11" s="309"/>
      <c r="AB11" s="183" t="s">
        <v>217</v>
      </c>
      <c r="AC11" s="201">
        <f>SMALL(AC6:AC10,1)</f>
        <v>1.125</v>
      </c>
      <c r="AD11" s="201">
        <f>SMALL(AD6:AD10,1)</f>
        <v>1.0841954022988505</v>
      </c>
      <c r="AG11" s="198" t="s">
        <v>283</v>
      </c>
      <c r="AH11">
        <f>LARGE(AH6:AH10,1)</f>
        <v>60</v>
      </c>
    </row>
    <row r="12" spans="1:34" x14ac:dyDescent="0.25">
      <c r="AB12" s="198" t="s">
        <v>218</v>
      </c>
      <c r="AC12" s="201"/>
      <c r="AD12" s="201"/>
    </row>
    <row r="13" spans="1:34" x14ac:dyDescent="0.25">
      <c r="A13" s="258" t="s">
        <v>159</v>
      </c>
      <c r="B13" s="258"/>
      <c r="C13" s="258"/>
      <c r="D13" s="220"/>
      <c r="G13" s="258" t="s">
        <v>169</v>
      </c>
      <c r="H13" s="258"/>
      <c r="I13" s="258"/>
      <c r="M13" s="258" t="s">
        <v>197</v>
      </c>
      <c r="N13" s="258"/>
      <c r="O13" s="258"/>
      <c r="P13" s="258"/>
      <c r="S13" s="258" t="s">
        <v>198</v>
      </c>
      <c r="T13" s="258"/>
      <c r="U13" s="258"/>
      <c r="V13" s="258"/>
    </row>
    <row r="14" spans="1:34" x14ac:dyDescent="0.25">
      <c r="A14" t="s">
        <v>162</v>
      </c>
      <c r="B14" t="s">
        <v>160</v>
      </c>
      <c r="C14" t="s">
        <v>161</v>
      </c>
      <c r="D14" t="s">
        <v>170</v>
      </c>
      <c r="E14" t="s">
        <v>174</v>
      </c>
      <c r="G14" t="s">
        <v>162</v>
      </c>
      <c r="H14" t="s">
        <v>160</v>
      </c>
      <c r="I14" t="s">
        <v>161</v>
      </c>
      <c r="J14" t="s">
        <v>170</v>
      </c>
      <c r="M14" t="s">
        <v>162</v>
      </c>
      <c r="N14" t="s">
        <v>160</v>
      </c>
      <c r="O14" t="s">
        <v>161</v>
      </c>
      <c r="P14" t="s">
        <v>170</v>
      </c>
      <c r="S14" t="s">
        <v>162</v>
      </c>
      <c r="T14" t="s">
        <v>160</v>
      </c>
      <c r="U14" t="s">
        <v>161</v>
      </c>
      <c r="V14" t="s">
        <v>170</v>
      </c>
      <c r="Y14" t="s">
        <v>162</v>
      </c>
      <c r="Z14" t="s">
        <v>199</v>
      </c>
      <c r="AB14" s="238"/>
      <c r="AC14" s="238" t="s">
        <v>215</v>
      </c>
      <c r="AD14" t="s">
        <v>216</v>
      </c>
    </row>
    <row r="15" spans="1:34" x14ac:dyDescent="0.25">
      <c r="A15" s="183" t="s">
        <v>163</v>
      </c>
      <c r="B15" s="183">
        <v>95</v>
      </c>
      <c r="C15" s="183">
        <v>134</v>
      </c>
      <c r="D15" s="209">
        <f>C15/B15</f>
        <v>1.4105263157894736</v>
      </c>
      <c r="E15">
        <v>114</v>
      </c>
      <c r="G15" s="183" t="s">
        <v>163</v>
      </c>
      <c r="H15" s="183">
        <v>91</v>
      </c>
      <c r="I15" s="210">
        <v>136</v>
      </c>
      <c r="J15" s="209">
        <f>I15/H15</f>
        <v>1.4945054945054945</v>
      </c>
      <c r="M15" s="198" t="s">
        <v>163</v>
      </c>
      <c r="N15" s="198">
        <v>91</v>
      </c>
      <c r="O15" s="198">
        <v>109</v>
      </c>
      <c r="P15" s="200">
        <f>O15/N15</f>
        <v>1.1978021978021978</v>
      </c>
      <c r="S15" s="198" t="s">
        <v>163</v>
      </c>
      <c r="T15" s="198">
        <v>89</v>
      </c>
      <c r="U15" s="198">
        <v>112</v>
      </c>
      <c r="V15" s="200">
        <f>U15/T15</f>
        <v>1.2584269662921348</v>
      </c>
      <c r="Y15" s="198" t="s">
        <v>163</v>
      </c>
      <c r="Z15" s="201">
        <f>AVERAGE(D15,J15,P15,V15)</f>
        <v>1.3403152435973253</v>
      </c>
      <c r="AB15" t="s">
        <v>162</v>
      </c>
      <c r="AC15" t="s">
        <v>199</v>
      </c>
      <c r="AD15" t="s">
        <v>199</v>
      </c>
      <c r="AG15" t="s">
        <v>162</v>
      </c>
      <c r="AH15" t="s">
        <v>280</v>
      </c>
    </row>
    <row r="16" spans="1:34" x14ac:dyDescent="0.25">
      <c r="A16" s="193" t="s">
        <v>168</v>
      </c>
      <c r="B16" s="193">
        <v>92</v>
      </c>
      <c r="C16" s="193">
        <v>115</v>
      </c>
      <c r="D16" s="203">
        <f t="shared" ref="D16:D19" si="7">C16/B16</f>
        <v>1.25</v>
      </c>
      <c r="G16" s="198" t="s">
        <v>168</v>
      </c>
      <c r="H16">
        <v>92</v>
      </c>
      <c r="I16">
        <v>127</v>
      </c>
      <c r="J16" s="201">
        <f t="shared" ref="J16:J19" si="8">I16/H16</f>
        <v>1.3804347826086956</v>
      </c>
      <c r="M16" s="198" t="s">
        <v>168</v>
      </c>
      <c r="N16" s="198">
        <v>92</v>
      </c>
      <c r="O16" s="198">
        <v>139</v>
      </c>
      <c r="P16" s="200">
        <f t="shared" ref="P16:P19" si="9">O16/N16</f>
        <v>1.5108695652173914</v>
      </c>
      <c r="S16" s="198" t="s">
        <v>168</v>
      </c>
      <c r="T16" s="198">
        <v>92</v>
      </c>
      <c r="U16" s="198">
        <v>120</v>
      </c>
      <c r="V16" s="200">
        <f t="shared" ref="V16:V19" si="10">U16/T16</f>
        <v>1.3043478260869565</v>
      </c>
      <c r="Y16" s="198" t="s">
        <v>168</v>
      </c>
      <c r="Z16" s="201">
        <f>AVERAGE(D16,J16,P16,V16)</f>
        <v>1.3614130434782608</v>
      </c>
      <c r="AB16" s="198" t="s">
        <v>163</v>
      </c>
      <c r="AC16" s="201">
        <f>AVERAGE(J15,D15)</f>
        <v>1.4525159051474841</v>
      </c>
      <c r="AD16" s="199">
        <f>AVERAGE(P15,V15)</f>
        <v>1.2281145820471662</v>
      </c>
      <c r="AG16" s="198" t="s">
        <v>163</v>
      </c>
      <c r="AH16">
        <f>AVERAGE(B15,H15,N15,T15)</f>
        <v>91.5</v>
      </c>
    </row>
    <row r="17" spans="1:34" x14ac:dyDescent="0.25">
      <c r="A17" t="s">
        <v>164</v>
      </c>
      <c r="B17" s="202">
        <v>104</v>
      </c>
      <c r="C17" s="210">
        <v>136</v>
      </c>
      <c r="D17" s="200">
        <f t="shared" si="7"/>
        <v>1.3076923076923077</v>
      </c>
      <c r="G17" s="203" t="s">
        <v>164</v>
      </c>
      <c r="H17" s="205">
        <v>92</v>
      </c>
      <c r="I17" s="205">
        <v>92</v>
      </c>
      <c r="J17" s="203">
        <f t="shared" si="8"/>
        <v>1</v>
      </c>
      <c r="M17" s="193" t="s">
        <v>164</v>
      </c>
      <c r="N17" s="193">
        <v>92</v>
      </c>
      <c r="O17" s="193">
        <v>101</v>
      </c>
      <c r="P17" s="203">
        <f t="shared" si="9"/>
        <v>1.0978260869565217</v>
      </c>
      <c r="S17" s="198" t="s">
        <v>164</v>
      </c>
      <c r="T17" s="198">
        <v>91</v>
      </c>
      <c r="U17" s="198">
        <v>111</v>
      </c>
      <c r="V17" s="200">
        <f t="shared" si="10"/>
        <v>1.2197802197802199</v>
      </c>
      <c r="Y17" s="200" t="s">
        <v>164</v>
      </c>
      <c r="Z17" s="201">
        <f>AVERAGE(D17,J17,P17,V17)</f>
        <v>1.1563246536072622</v>
      </c>
      <c r="AB17" s="198" t="s">
        <v>168</v>
      </c>
      <c r="AC17" s="199">
        <f t="shared" ref="AC17:AC20" si="11">AVERAGE(J16,D16)</f>
        <v>1.3152173913043477</v>
      </c>
      <c r="AD17" s="201">
        <f t="shared" ref="AD17:AD20" si="12">AVERAGE(P16,V16)</f>
        <v>1.4076086956521738</v>
      </c>
      <c r="AG17" s="198" t="s">
        <v>168</v>
      </c>
      <c r="AH17">
        <f t="shared" ref="AH17:AH20" si="13">AVERAGE(B16,H16,N16,T16)</f>
        <v>92</v>
      </c>
    </row>
    <row r="18" spans="1:34" x14ac:dyDescent="0.25">
      <c r="A18" s="193" t="s">
        <v>165</v>
      </c>
      <c r="B18" s="193">
        <v>92</v>
      </c>
      <c r="C18" s="193">
        <v>115</v>
      </c>
      <c r="D18" s="203">
        <f t="shared" si="7"/>
        <v>1.25</v>
      </c>
      <c r="G18" s="203" t="s">
        <v>165</v>
      </c>
      <c r="H18" s="205">
        <v>92</v>
      </c>
      <c r="I18" s="205">
        <v>92</v>
      </c>
      <c r="J18" s="203">
        <f t="shared" si="8"/>
        <v>1</v>
      </c>
      <c r="M18" s="198" t="s">
        <v>165</v>
      </c>
      <c r="N18" s="198">
        <v>92</v>
      </c>
      <c r="O18" s="198">
        <v>105</v>
      </c>
      <c r="P18" s="200">
        <f t="shared" si="9"/>
        <v>1.1413043478260869</v>
      </c>
      <c r="S18" s="203" t="s">
        <v>165</v>
      </c>
      <c r="T18" s="205">
        <v>92</v>
      </c>
      <c r="U18" s="205">
        <v>110</v>
      </c>
      <c r="V18" s="203">
        <f t="shared" si="10"/>
        <v>1.1956521739130435</v>
      </c>
      <c r="Y18" s="193" t="s">
        <v>165</v>
      </c>
      <c r="Z18" s="203">
        <f>AVERAGE(D18,J18,P18,V18)</f>
        <v>1.1467391304347827</v>
      </c>
      <c r="AB18" s="200" t="s">
        <v>164</v>
      </c>
      <c r="AC18" s="199">
        <f t="shared" si="11"/>
        <v>1.1538461538461537</v>
      </c>
      <c r="AD18" s="201">
        <f t="shared" si="12"/>
        <v>1.1588031533683707</v>
      </c>
      <c r="AG18" s="200" t="s">
        <v>164</v>
      </c>
      <c r="AH18" s="253">
        <f>AVERAGE(B17,H17,N17,T17)</f>
        <v>94.75</v>
      </c>
    </row>
    <row r="19" spans="1:34" x14ac:dyDescent="0.25">
      <c r="A19" t="s">
        <v>166</v>
      </c>
      <c r="B19" s="202">
        <v>104</v>
      </c>
      <c r="C19">
        <v>134</v>
      </c>
      <c r="D19" s="200">
        <f t="shared" si="7"/>
        <v>1.2884615384615385</v>
      </c>
      <c r="G19" s="203" t="s">
        <v>166</v>
      </c>
      <c r="H19" s="205">
        <v>92</v>
      </c>
      <c r="I19" s="205">
        <v>92</v>
      </c>
      <c r="J19" s="203">
        <f t="shared" si="8"/>
        <v>1</v>
      </c>
      <c r="M19" s="198" t="s">
        <v>166</v>
      </c>
      <c r="N19" s="198">
        <v>92</v>
      </c>
      <c r="O19" s="198">
        <v>112</v>
      </c>
      <c r="P19" s="200">
        <f t="shared" si="9"/>
        <v>1.2173913043478262</v>
      </c>
      <c r="S19" s="198" t="s">
        <v>166</v>
      </c>
      <c r="T19" s="198">
        <v>91</v>
      </c>
      <c r="U19" s="198">
        <v>112</v>
      </c>
      <c r="V19" s="200">
        <f t="shared" si="10"/>
        <v>1.2307692307692308</v>
      </c>
      <c r="Y19" s="198" t="s">
        <v>166</v>
      </c>
      <c r="Z19" s="200">
        <f>AVERAGE(D19,J19,P19,V19)</f>
        <v>1.1841555183946488</v>
      </c>
      <c r="AB19" s="198" t="s">
        <v>165</v>
      </c>
      <c r="AC19" s="199">
        <f t="shared" si="11"/>
        <v>1.125</v>
      </c>
      <c r="AD19" s="201">
        <f t="shared" si="12"/>
        <v>1.1684782608695652</v>
      </c>
      <c r="AG19" s="198" t="s">
        <v>165</v>
      </c>
      <c r="AH19">
        <f t="shared" si="13"/>
        <v>92</v>
      </c>
    </row>
    <row r="20" spans="1:34" x14ac:dyDescent="0.25">
      <c r="AB20" s="198" t="s">
        <v>166</v>
      </c>
      <c r="AC20" s="199">
        <f t="shared" si="11"/>
        <v>1.1442307692307692</v>
      </c>
      <c r="AD20" s="201">
        <f t="shared" si="12"/>
        <v>1.2240802675585285</v>
      </c>
      <c r="AG20" s="198" t="s">
        <v>166</v>
      </c>
      <c r="AH20">
        <f t="shared" si="13"/>
        <v>94.75</v>
      </c>
    </row>
    <row r="21" spans="1:34" x14ac:dyDescent="0.25">
      <c r="AB21" s="183" t="s">
        <v>217</v>
      </c>
      <c r="AC21" s="201">
        <f>SMALL(AC16:AC20,1)</f>
        <v>1.125</v>
      </c>
      <c r="AD21" s="201">
        <f>SMALL(AD16:AD20,1)</f>
        <v>1.1588031533683707</v>
      </c>
      <c r="AG21" s="198" t="s">
        <v>283</v>
      </c>
      <c r="AH21">
        <f>LARGE(AH16:AH20,1)</f>
        <v>94.75</v>
      </c>
    </row>
    <row r="22" spans="1:34" x14ac:dyDescent="0.25">
      <c r="A22" s="309" t="s">
        <v>88</v>
      </c>
      <c r="B22" s="309"/>
      <c r="C22" s="309"/>
      <c r="D22" s="309"/>
      <c r="E22" s="309"/>
      <c r="F22" s="309"/>
      <c r="G22" s="309"/>
      <c r="H22" s="309"/>
      <c r="I22" s="309"/>
      <c r="J22" s="309"/>
      <c r="K22" s="309"/>
      <c r="L22" s="309"/>
      <c r="M22" s="309"/>
      <c r="N22" s="309"/>
      <c r="O22" s="309"/>
      <c r="P22" s="309"/>
      <c r="Q22" s="309"/>
      <c r="R22" s="309"/>
      <c r="S22" s="309"/>
      <c r="T22" s="309"/>
      <c r="U22" s="309"/>
      <c r="V22" s="309"/>
      <c r="W22" s="309"/>
      <c r="X22" s="309"/>
      <c r="Y22" s="309"/>
      <c r="Z22" s="309"/>
      <c r="AB22" s="198" t="s">
        <v>218</v>
      </c>
      <c r="AC22" s="201"/>
      <c r="AD22" s="201"/>
    </row>
    <row r="24" spans="1:34" x14ac:dyDescent="0.25">
      <c r="A24" s="258" t="s">
        <v>159</v>
      </c>
      <c r="B24" s="258"/>
      <c r="C24" s="258"/>
      <c r="D24" s="220"/>
      <c r="G24" s="258" t="s">
        <v>169</v>
      </c>
      <c r="H24" s="258"/>
      <c r="I24" s="258"/>
      <c r="M24" s="258" t="s">
        <v>197</v>
      </c>
      <c r="N24" s="258"/>
      <c r="O24" s="258"/>
      <c r="P24" s="258"/>
      <c r="S24" s="258" t="s">
        <v>198</v>
      </c>
      <c r="T24" s="258"/>
      <c r="U24" s="258"/>
      <c r="V24" s="258"/>
    </row>
    <row r="25" spans="1:34" x14ac:dyDescent="0.25">
      <c r="A25" t="s">
        <v>162</v>
      </c>
      <c r="B25" t="s">
        <v>160</v>
      </c>
      <c r="C25" t="s">
        <v>161</v>
      </c>
      <c r="D25" t="s">
        <v>170</v>
      </c>
      <c r="E25" t="s">
        <v>174</v>
      </c>
      <c r="G25" t="s">
        <v>162</v>
      </c>
      <c r="H25" t="s">
        <v>160</v>
      </c>
      <c r="I25" t="s">
        <v>161</v>
      </c>
      <c r="J25" t="s">
        <v>170</v>
      </c>
      <c r="M25" s="198" t="s">
        <v>162</v>
      </c>
      <c r="N25" s="198" t="s">
        <v>160</v>
      </c>
      <c r="O25" s="198" t="s">
        <v>161</v>
      </c>
      <c r="P25" s="198" t="s">
        <v>170</v>
      </c>
      <c r="Q25" s="198"/>
      <c r="R25" s="198"/>
      <c r="S25" s="198" t="s">
        <v>162</v>
      </c>
      <c r="T25" s="198" t="s">
        <v>160</v>
      </c>
      <c r="U25" s="198" t="s">
        <v>161</v>
      </c>
      <c r="V25" s="198" t="s">
        <v>170</v>
      </c>
      <c r="Y25" t="s">
        <v>162</v>
      </c>
      <c r="Z25" t="s">
        <v>199</v>
      </c>
      <c r="AB25" s="238"/>
      <c r="AC25" s="238" t="s">
        <v>215</v>
      </c>
      <c r="AD25" t="s">
        <v>216</v>
      </c>
    </row>
    <row r="26" spans="1:34" x14ac:dyDescent="0.25">
      <c r="A26" s="183" t="s">
        <v>163</v>
      </c>
      <c r="B26" s="183">
        <v>131</v>
      </c>
      <c r="C26" s="183">
        <v>158</v>
      </c>
      <c r="D26" s="199">
        <f>C26/B26</f>
        <v>1.2061068702290076</v>
      </c>
      <c r="E26">
        <v>168</v>
      </c>
      <c r="G26" s="183" t="s">
        <v>163</v>
      </c>
      <c r="H26" s="183">
        <v>132</v>
      </c>
      <c r="I26" s="183">
        <v>169</v>
      </c>
      <c r="J26" s="199">
        <f>I26/H26</f>
        <v>1.2803030303030303</v>
      </c>
      <c r="M26" s="198" t="s">
        <v>163</v>
      </c>
      <c r="N26" s="198">
        <v>129</v>
      </c>
      <c r="O26" s="198">
        <v>156</v>
      </c>
      <c r="P26" s="200">
        <f>O26/N26</f>
        <v>1.2093023255813953</v>
      </c>
      <c r="Q26" s="198"/>
      <c r="R26" s="198"/>
      <c r="S26" s="198" t="s">
        <v>163</v>
      </c>
      <c r="T26" s="198">
        <v>129</v>
      </c>
      <c r="U26" s="198">
        <v>159</v>
      </c>
      <c r="V26" s="200">
        <f>U26/T26</f>
        <v>1.2325581395348837</v>
      </c>
      <c r="Y26" s="198" t="s">
        <v>163</v>
      </c>
      <c r="Z26" s="201">
        <f>AVERAGE(D26,J26,P26,V26)</f>
        <v>1.2320675914120791</v>
      </c>
      <c r="AB26" t="s">
        <v>162</v>
      </c>
      <c r="AC26" t="s">
        <v>199</v>
      </c>
      <c r="AD26" t="s">
        <v>199</v>
      </c>
      <c r="AG26" t="s">
        <v>162</v>
      </c>
      <c r="AH26" t="s">
        <v>280</v>
      </c>
    </row>
    <row r="27" spans="1:34" x14ac:dyDescent="0.25">
      <c r="A27" s="198" t="s">
        <v>168</v>
      </c>
      <c r="B27" s="198">
        <v>133</v>
      </c>
      <c r="C27" s="210">
        <v>200</v>
      </c>
      <c r="D27" s="209">
        <f t="shared" ref="D27:D30" si="14">C27/B27</f>
        <v>1.5037593984962405</v>
      </c>
      <c r="G27" s="198" t="s">
        <v>168</v>
      </c>
      <c r="H27">
        <v>131</v>
      </c>
      <c r="I27" s="210">
        <v>242</v>
      </c>
      <c r="J27" s="209">
        <f t="shared" ref="J27:J30" si="15">I27/H27</f>
        <v>1.8473282442748091</v>
      </c>
      <c r="M27" s="198" t="s">
        <v>168</v>
      </c>
      <c r="N27" s="198">
        <v>130</v>
      </c>
      <c r="O27" s="198">
        <v>185</v>
      </c>
      <c r="P27" s="200">
        <f t="shared" ref="P27:P30" si="16">O27/N27</f>
        <v>1.4230769230769231</v>
      </c>
      <c r="Q27" s="198"/>
      <c r="R27" s="198"/>
      <c r="S27" s="198" t="s">
        <v>168</v>
      </c>
      <c r="T27" s="198">
        <v>131</v>
      </c>
      <c r="U27" s="198">
        <v>172</v>
      </c>
      <c r="V27" s="200">
        <f t="shared" ref="V27:V30" si="17">U27/T27</f>
        <v>1.3129770992366412</v>
      </c>
      <c r="Y27" s="198" t="s">
        <v>168</v>
      </c>
      <c r="Z27" s="201">
        <f>AVERAGE(D27,J27,P27,V27)</f>
        <v>1.5217854162711535</v>
      </c>
      <c r="AB27" s="198" t="s">
        <v>163</v>
      </c>
      <c r="AC27" s="201">
        <f>AVERAGE(D26,J26)</f>
        <v>1.243204950266019</v>
      </c>
      <c r="AD27" s="199">
        <f>AVERAGE(P26,V26)</f>
        <v>1.2209302325581395</v>
      </c>
      <c r="AG27" s="198" t="s">
        <v>163</v>
      </c>
      <c r="AH27">
        <f>AVERAGE(B26,H26,N26,T26)</f>
        <v>130.25</v>
      </c>
    </row>
    <row r="28" spans="1:34" x14ac:dyDescent="0.25">
      <c r="A28" s="193" t="s">
        <v>164</v>
      </c>
      <c r="B28" s="193">
        <v>137</v>
      </c>
      <c r="C28" s="193">
        <v>156</v>
      </c>
      <c r="D28" s="203">
        <f t="shared" si="14"/>
        <v>1.1386861313868613</v>
      </c>
      <c r="G28" s="203" t="s">
        <v>164</v>
      </c>
      <c r="H28" s="193">
        <v>137</v>
      </c>
      <c r="I28" s="193">
        <v>138</v>
      </c>
      <c r="J28" s="203">
        <f t="shared" si="15"/>
        <v>1.0072992700729928</v>
      </c>
      <c r="M28" s="193" t="s">
        <v>164</v>
      </c>
      <c r="N28" s="193">
        <v>133</v>
      </c>
      <c r="O28" s="193">
        <v>146</v>
      </c>
      <c r="P28" s="203">
        <f t="shared" si="16"/>
        <v>1.0977443609022557</v>
      </c>
      <c r="Q28" s="198"/>
      <c r="R28" s="198"/>
      <c r="S28" s="193" t="s">
        <v>164</v>
      </c>
      <c r="T28" s="193">
        <v>137</v>
      </c>
      <c r="U28" s="193">
        <v>155</v>
      </c>
      <c r="V28" s="203">
        <f t="shared" si="17"/>
        <v>1.1313868613138687</v>
      </c>
      <c r="Y28" s="203" t="s">
        <v>164</v>
      </c>
      <c r="Z28" s="203">
        <f>AVERAGE(D28,J28,P28,V28)</f>
        <v>1.0937791559189947</v>
      </c>
      <c r="AB28" s="198" t="s">
        <v>168</v>
      </c>
      <c r="AC28" s="201">
        <f t="shared" ref="AC28:AC31" si="18">AVERAGE(D27,J27)</f>
        <v>1.6755438213855247</v>
      </c>
      <c r="AD28" s="199">
        <f t="shared" ref="AD28:AD31" si="19">AVERAGE(P27,V27)</f>
        <v>1.3680270111567823</v>
      </c>
      <c r="AG28" s="198" t="s">
        <v>168</v>
      </c>
      <c r="AH28">
        <f t="shared" ref="AH28:AH31" si="20">AVERAGE(B27,H27,N27,T27)</f>
        <v>131.25</v>
      </c>
    </row>
    <row r="29" spans="1:34" x14ac:dyDescent="0.25">
      <c r="A29" t="s">
        <v>165</v>
      </c>
      <c r="B29" s="198">
        <v>137</v>
      </c>
      <c r="C29" s="198">
        <v>167</v>
      </c>
      <c r="D29" s="200">
        <f t="shared" si="14"/>
        <v>1.218978102189781</v>
      </c>
      <c r="G29" s="203" t="s">
        <v>165</v>
      </c>
      <c r="H29" s="193">
        <v>137</v>
      </c>
      <c r="I29" s="193">
        <v>138</v>
      </c>
      <c r="J29" s="203">
        <f t="shared" si="15"/>
        <v>1.0072992700729928</v>
      </c>
      <c r="M29" s="198" t="s">
        <v>165</v>
      </c>
      <c r="N29" s="198">
        <v>133</v>
      </c>
      <c r="O29" s="198">
        <v>164</v>
      </c>
      <c r="P29" s="200">
        <f t="shared" si="16"/>
        <v>1.2330827067669172</v>
      </c>
      <c r="Q29" s="198"/>
      <c r="R29" s="198"/>
      <c r="S29" s="200" t="s">
        <v>165</v>
      </c>
      <c r="T29" s="222">
        <v>137</v>
      </c>
      <c r="U29" s="222">
        <v>161</v>
      </c>
      <c r="V29" s="200">
        <f t="shared" si="17"/>
        <v>1.1751824817518248</v>
      </c>
      <c r="Y29" s="198" t="s">
        <v>165</v>
      </c>
      <c r="Z29" s="200">
        <f>AVERAGE(D29,J29,P29,V29)</f>
        <v>1.158635640195379</v>
      </c>
      <c r="AB29" s="200" t="s">
        <v>164</v>
      </c>
      <c r="AC29" s="199">
        <f t="shared" si="18"/>
        <v>1.0729927007299271</v>
      </c>
      <c r="AD29" s="201">
        <f t="shared" si="19"/>
        <v>1.1145656111080622</v>
      </c>
      <c r="AG29" s="200" t="s">
        <v>164</v>
      </c>
      <c r="AH29">
        <f t="shared" si="20"/>
        <v>136</v>
      </c>
    </row>
    <row r="30" spans="1:34" x14ac:dyDescent="0.25">
      <c r="A30" t="s">
        <v>166</v>
      </c>
      <c r="B30" s="198">
        <v>137</v>
      </c>
      <c r="C30" s="198">
        <v>169</v>
      </c>
      <c r="D30" s="200">
        <f t="shared" si="14"/>
        <v>1.2335766423357664</v>
      </c>
      <c r="G30" s="200" t="s">
        <v>166</v>
      </c>
      <c r="H30">
        <v>137</v>
      </c>
      <c r="I30">
        <v>144</v>
      </c>
      <c r="J30" s="200">
        <f t="shared" si="15"/>
        <v>1.051094890510949</v>
      </c>
      <c r="M30" s="198" t="s">
        <v>166</v>
      </c>
      <c r="N30" s="198">
        <v>143</v>
      </c>
      <c r="O30" s="198">
        <v>218</v>
      </c>
      <c r="P30" s="200">
        <f t="shared" si="16"/>
        <v>1.5244755244755244</v>
      </c>
      <c r="Q30" s="198"/>
      <c r="R30" s="198"/>
      <c r="S30" s="198" t="s">
        <v>166</v>
      </c>
      <c r="T30" s="198">
        <v>137</v>
      </c>
      <c r="U30" s="198">
        <v>164</v>
      </c>
      <c r="V30" s="200">
        <f t="shared" si="17"/>
        <v>1.197080291970803</v>
      </c>
      <c r="Y30" s="198" t="s">
        <v>166</v>
      </c>
      <c r="Z30" s="200">
        <f>AVERAGE(D30,J30,P30,V30)</f>
        <v>1.2515568373232606</v>
      </c>
      <c r="AB30" s="198" t="s">
        <v>165</v>
      </c>
      <c r="AC30" s="199">
        <f>AVERAGE(D29,J29)</f>
        <v>1.113138686131387</v>
      </c>
      <c r="AD30" s="201">
        <f t="shared" si="19"/>
        <v>1.204132594259371</v>
      </c>
      <c r="AG30" s="198" t="s">
        <v>165</v>
      </c>
      <c r="AH30">
        <f t="shared" si="20"/>
        <v>136</v>
      </c>
    </row>
    <row r="31" spans="1:34" x14ac:dyDescent="0.25">
      <c r="AB31" s="198" t="s">
        <v>166</v>
      </c>
      <c r="AC31" s="199">
        <f t="shared" si="18"/>
        <v>1.1423357664233578</v>
      </c>
      <c r="AD31" s="201">
        <f t="shared" si="19"/>
        <v>1.3607779082231637</v>
      </c>
      <c r="AG31" s="198" t="s">
        <v>166</v>
      </c>
      <c r="AH31">
        <f t="shared" si="20"/>
        <v>138.5</v>
      </c>
    </row>
    <row r="32" spans="1:34" x14ac:dyDescent="0.25">
      <c r="AB32" s="183" t="s">
        <v>217</v>
      </c>
      <c r="AC32" s="201">
        <f>SMALL(AC27:AC31,1)</f>
        <v>1.0729927007299271</v>
      </c>
      <c r="AD32" s="201">
        <f>SMALL(AD27:AD31,1)</f>
        <v>1.1145656111080622</v>
      </c>
      <c r="AG32" s="198" t="s">
        <v>283</v>
      </c>
      <c r="AH32">
        <f>LARGE(AH27:AH31,1)</f>
        <v>138.5</v>
      </c>
    </row>
    <row r="33" spans="1:34" x14ac:dyDescent="0.25">
      <c r="A33" s="309" t="s">
        <v>38</v>
      </c>
      <c r="B33" s="309"/>
      <c r="C33" s="309"/>
      <c r="D33" s="309"/>
      <c r="E33" s="309"/>
      <c r="F33" s="309"/>
      <c r="G33" s="309"/>
      <c r="H33" s="309"/>
      <c r="I33" s="309"/>
      <c r="J33" s="309"/>
      <c r="K33" s="309"/>
      <c r="L33" s="309"/>
      <c r="M33" s="309"/>
      <c r="N33" s="309"/>
      <c r="O33" s="309"/>
      <c r="P33" s="309"/>
      <c r="Q33" s="309"/>
      <c r="R33" s="309"/>
      <c r="S33" s="309"/>
      <c r="T33" s="309"/>
      <c r="U33" s="309"/>
      <c r="V33" s="309"/>
      <c r="W33" s="309"/>
      <c r="X33" s="309"/>
      <c r="Y33" s="309"/>
      <c r="Z33" s="309"/>
      <c r="AB33" s="198" t="s">
        <v>218</v>
      </c>
      <c r="AC33" s="201"/>
      <c r="AD33" s="201"/>
    </row>
    <row r="35" spans="1:34" x14ac:dyDescent="0.25">
      <c r="A35" s="258" t="s">
        <v>159</v>
      </c>
      <c r="B35" s="258"/>
      <c r="C35" s="258"/>
      <c r="D35" s="258"/>
      <c r="G35" s="258" t="s">
        <v>169</v>
      </c>
      <c r="H35" s="258"/>
      <c r="I35" s="258"/>
      <c r="M35" s="258" t="s">
        <v>197</v>
      </c>
      <c r="N35" s="258"/>
      <c r="O35" s="258"/>
      <c r="P35" s="258"/>
      <c r="S35" s="258" t="s">
        <v>198</v>
      </c>
      <c r="T35" s="258"/>
      <c r="U35" s="258"/>
      <c r="V35" s="258"/>
    </row>
    <row r="36" spans="1:34" x14ac:dyDescent="0.25">
      <c r="A36" t="s">
        <v>162</v>
      </c>
      <c r="B36" t="s">
        <v>160</v>
      </c>
      <c r="C36" t="s">
        <v>161</v>
      </c>
      <c r="D36" t="s">
        <v>170</v>
      </c>
      <c r="E36" t="s">
        <v>174</v>
      </c>
      <c r="G36" t="s">
        <v>162</v>
      </c>
      <c r="H36" t="s">
        <v>160</v>
      </c>
      <c r="I36" t="s">
        <v>161</v>
      </c>
      <c r="J36" t="s">
        <v>170</v>
      </c>
      <c r="M36" s="198" t="s">
        <v>162</v>
      </c>
      <c r="N36" s="198" t="s">
        <v>160</v>
      </c>
      <c r="O36" s="198" t="s">
        <v>161</v>
      </c>
      <c r="P36" s="198" t="s">
        <v>170</v>
      </c>
      <c r="Q36" s="198"/>
      <c r="R36" s="198"/>
      <c r="S36" s="198" t="s">
        <v>162</v>
      </c>
      <c r="T36" s="198" t="s">
        <v>160</v>
      </c>
      <c r="U36" s="198" t="s">
        <v>161</v>
      </c>
      <c r="V36" s="198" t="s">
        <v>170</v>
      </c>
      <c r="AB36" s="238"/>
      <c r="AC36" s="238" t="s">
        <v>215</v>
      </c>
      <c r="AD36" t="s">
        <v>216</v>
      </c>
    </row>
    <row r="37" spans="1:34" x14ac:dyDescent="0.25">
      <c r="A37" s="183" t="s">
        <v>163</v>
      </c>
      <c r="B37" s="183">
        <v>195</v>
      </c>
      <c r="C37" s="183">
        <v>236</v>
      </c>
      <c r="D37" s="199">
        <f>C37/B37</f>
        <v>1.2102564102564102</v>
      </c>
      <c r="E37">
        <v>224</v>
      </c>
      <c r="G37" s="183" t="s">
        <v>163</v>
      </c>
      <c r="H37" s="183">
        <v>182</v>
      </c>
      <c r="I37" s="210">
        <v>232</v>
      </c>
      <c r="J37" s="199">
        <f>I37/H37</f>
        <v>1.2747252747252746</v>
      </c>
      <c r="M37" s="198" t="s">
        <v>163</v>
      </c>
      <c r="N37" s="198">
        <v>175</v>
      </c>
      <c r="O37" s="198">
        <v>204</v>
      </c>
      <c r="P37" s="200">
        <f>O37/N37</f>
        <v>1.1657142857142857</v>
      </c>
      <c r="Q37" s="198"/>
      <c r="R37" s="198"/>
      <c r="S37" s="198" t="s">
        <v>163</v>
      </c>
      <c r="T37" s="198">
        <v>172</v>
      </c>
      <c r="U37" s="198">
        <v>195</v>
      </c>
      <c r="V37" s="200">
        <f>U37/T37</f>
        <v>1.1337209302325582</v>
      </c>
      <c r="Y37" t="s">
        <v>162</v>
      </c>
      <c r="Z37" t="s">
        <v>199</v>
      </c>
      <c r="AB37" t="s">
        <v>162</v>
      </c>
      <c r="AC37" t="s">
        <v>199</v>
      </c>
      <c r="AD37" t="s">
        <v>199</v>
      </c>
      <c r="AG37" t="s">
        <v>162</v>
      </c>
      <c r="AH37" t="s">
        <v>280</v>
      </c>
    </row>
    <row r="38" spans="1:34" x14ac:dyDescent="0.25">
      <c r="A38" s="198" t="s">
        <v>168</v>
      </c>
      <c r="B38" s="204">
        <v>176</v>
      </c>
      <c r="C38" s="210">
        <v>251</v>
      </c>
      <c r="D38" s="209">
        <f t="shared" ref="D38:D41" si="21">C38/B38</f>
        <v>1.4261363636363635</v>
      </c>
      <c r="G38" s="198" t="s">
        <v>168</v>
      </c>
      <c r="H38">
        <v>178</v>
      </c>
      <c r="I38" s="210">
        <v>232</v>
      </c>
      <c r="J38" s="209">
        <f t="shared" ref="J38:J41" si="22">I38/H38</f>
        <v>1.303370786516854</v>
      </c>
      <c r="M38" s="198" t="s">
        <v>168</v>
      </c>
      <c r="N38" s="198">
        <v>175</v>
      </c>
      <c r="O38" s="198">
        <v>275</v>
      </c>
      <c r="P38" s="200">
        <f t="shared" ref="P38:P41" si="23">O38/N38</f>
        <v>1.5714285714285714</v>
      </c>
      <c r="Q38" s="198"/>
      <c r="R38" s="198"/>
      <c r="S38" s="198" t="s">
        <v>168</v>
      </c>
      <c r="T38" s="198">
        <v>172</v>
      </c>
      <c r="U38" s="198">
        <v>226</v>
      </c>
      <c r="V38" s="200">
        <f t="shared" ref="V38:V41" si="24">U38/T38</f>
        <v>1.3139534883720929</v>
      </c>
      <c r="Y38" s="198" t="s">
        <v>163</v>
      </c>
      <c r="Z38" s="201">
        <f>AVERAGE(D38,J38,P37,V37)</f>
        <v>1.2572355915250153</v>
      </c>
      <c r="AB38" s="198" t="s">
        <v>163</v>
      </c>
      <c r="AC38" s="200">
        <f>AVERAGE(D37,J37)</f>
        <v>1.2424908424908425</v>
      </c>
      <c r="AD38" s="199">
        <f>AVERAGE(P37,V37)</f>
        <v>1.1497176079734219</v>
      </c>
      <c r="AG38" s="198" t="s">
        <v>163</v>
      </c>
      <c r="AH38">
        <f>AVERAGE(B37,H37,N37,T37)</f>
        <v>181</v>
      </c>
    </row>
    <row r="39" spans="1:34" x14ac:dyDescent="0.25">
      <c r="A39" s="193" t="s">
        <v>164</v>
      </c>
      <c r="B39" s="193">
        <v>195</v>
      </c>
      <c r="C39" s="193">
        <v>213</v>
      </c>
      <c r="D39" s="203">
        <f t="shared" si="21"/>
        <v>1.0923076923076922</v>
      </c>
      <c r="G39" s="203" t="s">
        <v>164</v>
      </c>
      <c r="H39" s="193">
        <v>182</v>
      </c>
      <c r="I39" s="193">
        <v>190</v>
      </c>
      <c r="J39" s="203">
        <f t="shared" si="22"/>
        <v>1.043956043956044</v>
      </c>
      <c r="M39" s="193" t="s">
        <v>164</v>
      </c>
      <c r="N39" s="193">
        <v>175</v>
      </c>
      <c r="O39" s="193">
        <v>180</v>
      </c>
      <c r="P39" s="203">
        <f t="shared" si="23"/>
        <v>1.0285714285714285</v>
      </c>
      <c r="Q39" s="198"/>
      <c r="R39" s="198"/>
      <c r="S39" s="193" t="s">
        <v>164</v>
      </c>
      <c r="T39" s="193">
        <v>175</v>
      </c>
      <c r="U39" s="193">
        <v>182</v>
      </c>
      <c r="V39" s="203">
        <f t="shared" si="24"/>
        <v>1.04</v>
      </c>
      <c r="Y39" s="198" t="s">
        <v>168</v>
      </c>
      <c r="Z39" s="201">
        <f>AVERAGE(D39,J39,P38,V38)</f>
        <v>1.2554114490161001</v>
      </c>
      <c r="AB39" s="198" t="s">
        <v>168</v>
      </c>
      <c r="AC39" s="199">
        <f t="shared" ref="AC39:AC40" si="25">AVERAGE(D38,J38)</f>
        <v>1.3647535750766089</v>
      </c>
      <c r="AD39" s="200">
        <f t="shared" ref="AD39:AD42" si="26">AVERAGE(P38,V38)</f>
        <v>1.4426910299003322</v>
      </c>
      <c r="AG39" s="198" t="s">
        <v>168</v>
      </c>
      <c r="AH39">
        <f t="shared" ref="AH39:AH42" si="27">AVERAGE(B38,H38,N38,T38)</f>
        <v>175.25</v>
      </c>
    </row>
    <row r="40" spans="1:34" x14ac:dyDescent="0.25">
      <c r="A40" t="s">
        <v>165</v>
      </c>
      <c r="B40" s="204">
        <v>182</v>
      </c>
      <c r="C40" s="198">
        <v>187</v>
      </c>
      <c r="D40" s="200">
        <f t="shared" si="21"/>
        <v>1.0274725274725274</v>
      </c>
      <c r="G40" s="203" t="s">
        <v>165</v>
      </c>
      <c r="H40" s="193">
        <v>182</v>
      </c>
      <c r="I40" s="193">
        <v>190</v>
      </c>
      <c r="J40" s="203">
        <f t="shared" si="22"/>
        <v>1.043956043956044</v>
      </c>
      <c r="M40" s="198" t="s">
        <v>165</v>
      </c>
      <c r="N40" s="198">
        <v>175</v>
      </c>
      <c r="O40" s="198">
        <v>200</v>
      </c>
      <c r="P40" s="200">
        <f t="shared" si="23"/>
        <v>1.1428571428571428</v>
      </c>
      <c r="Q40" s="198"/>
      <c r="R40" s="198"/>
      <c r="S40" s="200" t="s">
        <v>165</v>
      </c>
      <c r="T40" s="222">
        <v>175</v>
      </c>
      <c r="U40" s="222">
        <v>199</v>
      </c>
      <c r="V40" s="200">
        <f t="shared" si="24"/>
        <v>1.1371428571428572</v>
      </c>
      <c r="Y40" s="203" t="s">
        <v>164</v>
      </c>
      <c r="Z40" s="203">
        <f>AVERAGE(D40,J40,P39,V39)</f>
        <v>1.0349999999999999</v>
      </c>
      <c r="AB40" s="200" t="s">
        <v>164</v>
      </c>
      <c r="AC40" s="200">
        <f t="shared" si="25"/>
        <v>1.0681318681318681</v>
      </c>
      <c r="AD40" s="199">
        <f t="shared" si="26"/>
        <v>1.0342857142857143</v>
      </c>
      <c r="AG40" s="200" t="s">
        <v>164</v>
      </c>
      <c r="AH40">
        <f t="shared" si="27"/>
        <v>181.75</v>
      </c>
    </row>
    <row r="41" spans="1:34" x14ac:dyDescent="0.25">
      <c r="A41" t="s">
        <v>166</v>
      </c>
      <c r="B41" s="198">
        <v>195</v>
      </c>
      <c r="C41" s="198">
        <v>218</v>
      </c>
      <c r="D41" s="200">
        <f t="shared" si="21"/>
        <v>1.117948717948718</v>
      </c>
      <c r="G41" s="200" t="s">
        <v>166</v>
      </c>
      <c r="H41" s="198">
        <v>182</v>
      </c>
      <c r="I41" s="198">
        <v>192</v>
      </c>
      <c r="J41" s="200">
        <f t="shared" si="22"/>
        <v>1.054945054945055</v>
      </c>
      <c r="M41" s="198" t="s">
        <v>166</v>
      </c>
      <c r="N41" s="198">
        <v>177</v>
      </c>
      <c r="O41" s="198">
        <v>226</v>
      </c>
      <c r="P41" s="200">
        <f t="shared" si="23"/>
        <v>1.2768361581920904</v>
      </c>
      <c r="Q41" s="198"/>
      <c r="R41" s="198"/>
      <c r="S41" s="198" t="s">
        <v>166</v>
      </c>
      <c r="T41" s="198">
        <v>175</v>
      </c>
      <c r="U41" s="198">
        <v>206</v>
      </c>
      <c r="V41" s="200">
        <f t="shared" si="24"/>
        <v>1.177142857142857</v>
      </c>
      <c r="Y41" s="198" t="s">
        <v>165</v>
      </c>
      <c r="Z41" s="200">
        <f>AVERAGE(D41,J41,P40,V40)</f>
        <v>1.1132234432234434</v>
      </c>
      <c r="AB41" s="198" t="s">
        <v>165</v>
      </c>
      <c r="AC41" s="199">
        <f>AVERAGE(D40,J40)</f>
        <v>1.0357142857142856</v>
      </c>
      <c r="AD41" s="200">
        <f t="shared" si="26"/>
        <v>1.1400000000000001</v>
      </c>
      <c r="AG41" s="198" t="s">
        <v>165</v>
      </c>
      <c r="AH41">
        <f t="shared" si="27"/>
        <v>178.5</v>
      </c>
    </row>
    <row r="42" spans="1:34" x14ac:dyDescent="0.25">
      <c r="Y42" s="198" t="s">
        <v>166</v>
      </c>
      <c r="Z42" s="200">
        <f>AVERAGE(D42,J42,P41,V41)</f>
        <v>1.2269895076674737</v>
      </c>
      <c r="AB42" s="198" t="s">
        <v>166</v>
      </c>
      <c r="AC42" s="199">
        <f t="shared" ref="AC42" si="28">AVERAGE(D41,J41)</f>
        <v>1.0864468864468866</v>
      </c>
      <c r="AD42" s="200">
        <f t="shared" si="26"/>
        <v>1.2269895076674737</v>
      </c>
      <c r="AG42" s="198" t="s">
        <v>166</v>
      </c>
      <c r="AH42">
        <f t="shared" si="27"/>
        <v>182.25</v>
      </c>
    </row>
    <row r="43" spans="1:34" x14ac:dyDescent="0.25">
      <c r="AB43" s="183" t="s">
        <v>217</v>
      </c>
      <c r="AC43" s="201">
        <f>SMALL(AC38:AC42,1)</f>
        <v>1.0357142857142856</v>
      </c>
      <c r="AD43" s="201">
        <f>SMALL(AD38:AD42,1)</f>
        <v>1.0342857142857143</v>
      </c>
      <c r="AG43" s="198" t="s">
        <v>283</v>
      </c>
      <c r="AH43">
        <f>LARGE(AH38:AH42,1)</f>
        <v>182.25</v>
      </c>
    </row>
    <row r="44" spans="1:34" x14ac:dyDescent="0.25">
      <c r="A44" s="309" t="s">
        <v>90</v>
      </c>
      <c r="B44" s="309"/>
      <c r="C44" s="309"/>
      <c r="D44" s="309"/>
      <c r="E44" s="309"/>
      <c r="F44" s="309"/>
      <c r="G44" s="309"/>
      <c r="H44" s="309"/>
      <c r="I44" s="309"/>
      <c r="J44" s="309"/>
      <c r="K44" s="309"/>
      <c r="L44" s="309"/>
      <c r="M44" s="309"/>
      <c r="N44" s="309"/>
      <c r="O44" s="309"/>
      <c r="P44" s="309"/>
      <c r="Q44" s="309"/>
      <c r="R44" s="309"/>
      <c r="S44" s="309"/>
      <c r="T44" s="309"/>
      <c r="U44" s="309"/>
      <c r="V44" s="309"/>
      <c r="W44" s="309"/>
      <c r="X44" s="309"/>
      <c r="Y44" s="309"/>
      <c r="Z44" s="309"/>
      <c r="AB44" s="198" t="s">
        <v>218</v>
      </c>
      <c r="AC44" s="201"/>
      <c r="AD44" s="201"/>
    </row>
    <row r="46" spans="1:34" x14ac:dyDescent="0.25">
      <c r="A46" s="258" t="s">
        <v>159</v>
      </c>
      <c r="B46" s="258"/>
      <c r="C46" s="258"/>
      <c r="D46" s="220"/>
      <c r="G46" s="258" t="s">
        <v>169</v>
      </c>
      <c r="H46" s="258"/>
      <c r="I46" s="258"/>
      <c r="M46" s="241" t="s">
        <v>197</v>
      </c>
      <c r="N46" s="241"/>
      <c r="O46" s="241"/>
      <c r="P46" s="241"/>
      <c r="S46" s="241" t="s">
        <v>198</v>
      </c>
      <c r="T46" s="241"/>
      <c r="U46" s="241"/>
      <c r="V46" s="241"/>
    </row>
    <row r="47" spans="1:34" x14ac:dyDescent="0.25">
      <c r="A47" t="s">
        <v>162</v>
      </c>
      <c r="B47" t="s">
        <v>160</v>
      </c>
      <c r="C47" t="s">
        <v>161</v>
      </c>
      <c r="D47" t="s">
        <v>170</v>
      </c>
      <c r="E47" t="s">
        <v>174</v>
      </c>
      <c r="G47" t="s">
        <v>162</v>
      </c>
      <c r="H47" t="s">
        <v>160</v>
      </c>
      <c r="I47" t="s">
        <v>161</v>
      </c>
      <c r="J47" t="s">
        <v>170</v>
      </c>
      <c r="M47" s="198" t="s">
        <v>162</v>
      </c>
      <c r="N47" s="198" t="s">
        <v>160</v>
      </c>
      <c r="O47" s="198" t="s">
        <v>161</v>
      </c>
      <c r="P47" s="198" t="s">
        <v>170</v>
      </c>
      <c r="Q47" s="198"/>
      <c r="R47" s="198"/>
      <c r="S47" s="198" t="s">
        <v>162</v>
      </c>
      <c r="T47" s="198" t="s">
        <v>160</v>
      </c>
      <c r="U47" s="198" t="s">
        <v>161</v>
      </c>
      <c r="V47" s="198" t="s">
        <v>170</v>
      </c>
    </row>
    <row r="48" spans="1:34" x14ac:dyDescent="0.25">
      <c r="A48" s="183" t="s">
        <v>163</v>
      </c>
      <c r="B48" s="183">
        <v>337</v>
      </c>
      <c r="C48" s="183">
        <v>406</v>
      </c>
      <c r="D48" s="209">
        <f>C48/B48</f>
        <v>1.2047477744807122</v>
      </c>
      <c r="E48">
        <v>224</v>
      </c>
      <c r="G48" s="183" t="s">
        <v>163</v>
      </c>
      <c r="H48" s="183">
        <v>335</v>
      </c>
      <c r="I48" s="183">
        <v>359</v>
      </c>
      <c r="J48" s="199">
        <f>I48/H48</f>
        <v>1.0716417910447762</v>
      </c>
      <c r="M48" s="198" t="s">
        <v>163</v>
      </c>
      <c r="N48" s="198">
        <v>337</v>
      </c>
      <c r="O48" s="198">
        <v>372</v>
      </c>
      <c r="P48" s="200">
        <f>O48/N48</f>
        <v>1.1038575667655786</v>
      </c>
      <c r="Q48" s="198"/>
      <c r="R48" s="198"/>
      <c r="S48" s="198" t="s">
        <v>163</v>
      </c>
      <c r="T48" s="198">
        <v>338</v>
      </c>
      <c r="U48" s="198">
        <v>349</v>
      </c>
      <c r="V48" s="200">
        <f>U48/T48</f>
        <v>1.0325443786982249</v>
      </c>
      <c r="Y48" t="s">
        <v>162</v>
      </c>
      <c r="Z48" t="s">
        <v>199</v>
      </c>
      <c r="AB48" s="238"/>
      <c r="AC48" s="238" t="s">
        <v>215</v>
      </c>
      <c r="AD48" t="s">
        <v>216</v>
      </c>
      <c r="AG48" t="s">
        <v>162</v>
      </c>
      <c r="AH48" t="s">
        <v>280</v>
      </c>
    </row>
    <row r="49" spans="1:34" x14ac:dyDescent="0.25">
      <c r="A49" s="198" t="s">
        <v>168</v>
      </c>
      <c r="B49" s="198">
        <v>340</v>
      </c>
      <c r="C49" s="210">
        <v>409</v>
      </c>
      <c r="D49" s="200">
        <f t="shared" ref="D49:D52" si="29">C49/B49</f>
        <v>1.2029411764705882</v>
      </c>
      <c r="G49" s="198" t="s">
        <v>168</v>
      </c>
      <c r="H49" s="198">
        <v>336</v>
      </c>
      <c r="I49" s="210">
        <v>422</v>
      </c>
      <c r="J49" s="209">
        <f t="shared" ref="J49" si="30">I49/H49</f>
        <v>1.2559523809523809</v>
      </c>
      <c r="M49" s="198" t="s">
        <v>168</v>
      </c>
      <c r="N49" s="198">
        <v>339</v>
      </c>
      <c r="O49" s="198">
        <v>454</v>
      </c>
      <c r="P49" s="200">
        <f t="shared" ref="P49:P52" si="31">O49/N49</f>
        <v>1.3392330383480826</v>
      </c>
      <c r="Q49" s="198"/>
      <c r="R49" s="198"/>
      <c r="S49" s="198" t="s">
        <v>168</v>
      </c>
      <c r="T49" s="198">
        <v>339</v>
      </c>
      <c r="U49" s="198">
        <v>435</v>
      </c>
      <c r="V49" s="200">
        <f t="shared" ref="V49:V52" si="32">U49/T49</f>
        <v>1.2831858407079646</v>
      </c>
      <c r="Y49" s="198" t="s">
        <v>163</v>
      </c>
      <c r="Z49" s="201">
        <f>AVERAGE(D49,J49,P48,V48)</f>
        <v>1.1488238757216931</v>
      </c>
      <c r="AB49" t="s">
        <v>162</v>
      </c>
      <c r="AC49" t="s">
        <v>199</v>
      </c>
      <c r="AD49" t="s">
        <v>199</v>
      </c>
      <c r="AG49" s="198" t="s">
        <v>163</v>
      </c>
      <c r="AH49">
        <f>AVERAGE(B48,H48,N48,T48)</f>
        <v>336.75</v>
      </c>
    </row>
    <row r="50" spans="1:34" x14ac:dyDescent="0.25">
      <c r="A50" s="193" t="s">
        <v>164</v>
      </c>
      <c r="B50" s="193">
        <v>346</v>
      </c>
      <c r="C50" s="193">
        <v>355</v>
      </c>
      <c r="D50" s="203">
        <f t="shared" si="29"/>
        <v>1.0260115606936415</v>
      </c>
      <c r="G50" s="203" t="s">
        <v>164</v>
      </c>
      <c r="H50" s="193">
        <v>343</v>
      </c>
      <c r="I50" s="193">
        <v>351</v>
      </c>
      <c r="J50" s="203">
        <f>I50/H50</f>
        <v>1.0233236151603498</v>
      </c>
      <c r="M50" s="198" t="s">
        <v>164</v>
      </c>
      <c r="N50" s="198">
        <v>346</v>
      </c>
      <c r="O50" s="198">
        <v>444</v>
      </c>
      <c r="P50" s="200">
        <f t="shared" si="31"/>
        <v>1.2832369942196531</v>
      </c>
      <c r="Q50" s="198"/>
      <c r="R50" s="198"/>
      <c r="S50" s="193" t="s">
        <v>164</v>
      </c>
      <c r="T50" s="193">
        <v>344</v>
      </c>
      <c r="U50" s="193">
        <v>350</v>
      </c>
      <c r="V50" s="203">
        <f t="shared" si="32"/>
        <v>1.0174418604651163</v>
      </c>
      <c r="Y50" s="198" t="s">
        <v>168</v>
      </c>
      <c r="Z50" s="201">
        <f>AVERAGE(D50,J50,P49,V49)</f>
        <v>1.1679385137275096</v>
      </c>
      <c r="AB50" s="198" t="s">
        <v>163</v>
      </c>
      <c r="AC50" s="200">
        <f>AVERAGE(D48,J48)</f>
        <v>1.1381947827627443</v>
      </c>
      <c r="AD50" s="199">
        <f>AVERAGE(P48,V48)</f>
        <v>1.0682009727319017</v>
      </c>
      <c r="AG50" s="198" t="s">
        <v>168</v>
      </c>
      <c r="AH50">
        <f t="shared" ref="AH50:AH53" si="33">AVERAGE(B49,H49,N49,T49)</f>
        <v>338.5</v>
      </c>
    </row>
    <row r="51" spans="1:34" x14ac:dyDescent="0.25">
      <c r="A51" s="198" t="s">
        <v>165</v>
      </c>
      <c r="B51" s="198">
        <v>345</v>
      </c>
      <c r="C51" s="198">
        <v>385</v>
      </c>
      <c r="D51" s="200">
        <f t="shared" si="29"/>
        <v>1.1159420289855073</v>
      </c>
      <c r="G51" s="200" t="s">
        <v>165</v>
      </c>
      <c r="H51" s="198">
        <v>343</v>
      </c>
      <c r="I51" s="198">
        <v>397</v>
      </c>
      <c r="J51" s="200">
        <f>I51/H51</f>
        <v>1.1574344023323615</v>
      </c>
      <c r="M51" s="193" t="s">
        <v>165</v>
      </c>
      <c r="N51" s="193">
        <v>344</v>
      </c>
      <c r="O51" s="193">
        <v>377</v>
      </c>
      <c r="P51" s="203">
        <f t="shared" si="31"/>
        <v>1.0959302325581395</v>
      </c>
      <c r="Q51" s="198"/>
      <c r="R51" s="198"/>
      <c r="S51" s="200" t="s">
        <v>165</v>
      </c>
      <c r="T51" s="222">
        <v>345</v>
      </c>
      <c r="U51" s="222">
        <v>381</v>
      </c>
      <c r="V51" s="200">
        <f t="shared" si="32"/>
        <v>1.1043478260869566</v>
      </c>
      <c r="Y51" s="200" t="s">
        <v>164</v>
      </c>
      <c r="Z51" s="200">
        <f>AVERAGE(D51,J51,P50,V50)</f>
        <v>1.1435138215006595</v>
      </c>
      <c r="AB51" s="198" t="s">
        <v>168</v>
      </c>
      <c r="AC51" s="199">
        <f t="shared" ref="AC51:AC54" si="34">AVERAGE(D49,J49)</f>
        <v>1.2294467787114844</v>
      </c>
      <c r="AD51" s="200">
        <f t="shared" ref="AD51:AD54" si="35">AVERAGE(P49,V49)</f>
        <v>1.3112094395280236</v>
      </c>
      <c r="AG51" s="200" t="s">
        <v>164</v>
      </c>
      <c r="AH51">
        <f t="shared" si="33"/>
        <v>344.75</v>
      </c>
    </row>
    <row r="52" spans="1:34" x14ac:dyDescent="0.25">
      <c r="A52" s="198" t="s">
        <v>166</v>
      </c>
      <c r="B52" s="198">
        <v>348</v>
      </c>
      <c r="C52" s="198">
        <v>407</v>
      </c>
      <c r="D52" s="200">
        <f t="shared" si="29"/>
        <v>1.1695402298850575</v>
      </c>
      <c r="G52" s="200" t="s">
        <v>166</v>
      </c>
      <c r="H52" s="198">
        <v>346</v>
      </c>
      <c r="I52" s="198">
        <v>375</v>
      </c>
      <c r="J52" s="200">
        <f>I52/H52</f>
        <v>1.0838150289017341</v>
      </c>
      <c r="M52" s="198" t="s">
        <v>166</v>
      </c>
      <c r="N52" s="198">
        <v>346</v>
      </c>
      <c r="O52" s="198">
        <v>444</v>
      </c>
      <c r="P52" s="200">
        <f t="shared" si="31"/>
        <v>1.2832369942196531</v>
      </c>
      <c r="Q52" s="198"/>
      <c r="R52" s="198"/>
      <c r="S52" s="198" t="s">
        <v>166</v>
      </c>
      <c r="T52" s="198">
        <v>344</v>
      </c>
      <c r="U52" s="198">
        <v>411</v>
      </c>
      <c r="V52" s="200">
        <f t="shared" si="32"/>
        <v>1.194767441860465</v>
      </c>
      <c r="Y52" s="193" t="s">
        <v>165</v>
      </c>
      <c r="Z52" s="203">
        <f>AVERAGE(D52,J52,P51,V51)</f>
        <v>1.113408329357972</v>
      </c>
      <c r="AB52" s="200" t="s">
        <v>164</v>
      </c>
      <c r="AC52" s="199">
        <f t="shared" si="34"/>
        <v>1.0246675879269955</v>
      </c>
      <c r="AD52" s="200">
        <f t="shared" si="35"/>
        <v>1.1503394273423848</v>
      </c>
      <c r="AG52" s="198" t="s">
        <v>165</v>
      </c>
      <c r="AH52">
        <f t="shared" si="33"/>
        <v>344.25</v>
      </c>
    </row>
    <row r="53" spans="1:34" x14ac:dyDescent="0.25">
      <c r="Y53" s="198" t="s">
        <v>166</v>
      </c>
      <c r="Z53" s="200">
        <f>AVERAGE(D53,J53,P52,V52)</f>
        <v>1.2390022180400591</v>
      </c>
      <c r="AB53" s="198" t="s">
        <v>165</v>
      </c>
      <c r="AC53" s="200">
        <f t="shared" si="34"/>
        <v>1.1366882156589344</v>
      </c>
      <c r="AD53" s="199">
        <f t="shared" si="35"/>
        <v>1.1001390293225479</v>
      </c>
      <c r="AG53" s="198" t="s">
        <v>166</v>
      </c>
      <c r="AH53">
        <f t="shared" si="33"/>
        <v>346</v>
      </c>
    </row>
    <row r="54" spans="1:34" x14ac:dyDescent="0.25">
      <c r="AB54" s="198" t="s">
        <v>166</v>
      </c>
      <c r="AC54" s="199">
        <f t="shared" si="34"/>
        <v>1.1266776293933958</v>
      </c>
      <c r="AD54" s="200">
        <f t="shared" si="35"/>
        <v>1.2390022180400591</v>
      </c>
      <c r="AG54" s="198" t="s">
        <v>283</v>
      </c>
      <c r="AH54">
        <f>LARGE(AH49:AH53,1)</f>
        <v>346</v>
      </c>
    </row>
    <row r="55" spans="1:34" x14ac:dyDescent="0.25">
      <c r="AB55" s="183" t="s">
        <v>217</v>
      </c>
      <c r="AC55" s="201">
        <f>SMALL(AC50:AC54,1)</f>
        <v>1.0246675879269955</v>
      </c>
      <c r="AD55" s="201">
        <f>SMALL(AD50:AD54,1)</f>
        <v>1.0682009727319017</v>
      </c>
    </row>
    <row r="56" spans="1:34" x14ac:dyDescent="0.25">
      <c r="AB56" s="198" t="s">
        <v>218</v>
      </c>
      <c r="AC56" s="201"/>
      <c r="AD56" s="201"/>
    </row>
    <row r="59" spans="1:34" x14ac:dyDescent="0.25">
      <c r="AB59" s="159"/>
      <c r="AC59" s="159"/>
      <c r="AD59" s="198"/>
    </row>
    <row r="60" spans="1:34" x14ac:dyDescent="0.25">
      <c r="AB60" s="198"/>
      <c r="AC60" s="198"/>
      <c r="AD60" s="198"/>
    </row>
    <row r="61" spans="1:34" x14ac:dyDescent="0.25">
      <c r="A61" t="s">
        <v>162</v>
      </c>
      <c r="B61" s="220" t="s">
        <v>40</v>
      </c>
      <c r="C61" s="220" t="s">
        <v>41</v>
      </c>
      <c r="D61" s="220" t="s">
        <v>91</v>
      </c>
      <c r="E61" s="220" t="s">
        <v>42</v>
      </c>
      <c r="F61" s="220" t="s">
        <v>93</v>
      </c>
      <c r="AB61" s="198"/>
      <c r="AC61" s="200"/>
      <c r="AD61" s="200"/>
    </row>
    <row r="62" spans="1:34" x14ac:dyDescent="0.25">
      <c r="A62" s="198" t="s">
        <v>200</v>
      </c>
      <c r="B62" s="231">
        <v>1.6497881355932202</v>
      </c>
      <c r="C62" s="225">
        <v>1.3403152435973253</v>
      </c>
      <c r="D62" s="225">
        <v>1.2320675914120791</v>
      </c>
      <c r="E62" s="231">
        <v>1.2572355915250153</v>
      </c>
      <c r="F62" s="225">
        <v>1.1488238757216931</v>
      </c>
      <c r="AB62" s="198"/>
      <c r="AC62" s="200"/>
      <c r="AD62" s="200"/>
    </row>
    <row r="63" spans="1:34" x14ac:dyDescent="0.25">
      <c r="A63" s="198" t="s">
        <v>201</v>
      </c>
      <c r="B63" s="225">
        <v>1.3055790960451978</v>
      </c>
      <c r="C63" s="234">
        <v>1.3614130434782608</v>
      </c>
      <c r="D63" s="231">
        <v>1.5217854162711535</v>
      </c>
      <c r="E63" s="225">
        <v>1.2554114490161001</v>
      </c>
      <c r="F63" s="231">
        <v>1.1679385137275096</v>
      </c>
      <c r="AB63" s="200"/>
      <c r="AC63" s="200"/>
      <c r="AD63" s="200"/>
    </row>
    <row r="64" spans="1:34" x14ac:dyDescent="0.25">
      <c r="A64" s="200" t="s">
        <v>202</v>
      </c>
      <c r="B64" s="225">
        <v>1.1379310344827587</v>
      </c>
      <c r="C64" s="225">
        <v>1.1563246536072622</v>
      </c>
      <c r="D64" s="224">
        <v>1.0937791559189947</v>
      </c>
      <c r="E64" s="224">
        <v>1.0349999999999999</v>
      </c>
      <c r="F64" s="225">
        <v>1.1435138215006595</v>
      </c>
      <c r="AB64" s="198"/>
      <c r="AC64" s="200"/>
      <c r="AD64" s="200"/>
    </row>
    <row r="65" spans="1:30" x14ac:dyDescent="0.25">
      <c r="A65" s="198" t="s">
        <v>203</v>
      </c>
      <c r="B65" s="225">
        <v>1.2208333333333332</v>
      </c>
      <c r="C65" s="224">
        <v>1.1467391304347827</v>
      </c>
      <c r="D65" s="225">
        <v>1.158635640195379</v>
      </c>
      <c r="E65" s="225">
        <v>1.1132234432234434</v>
      </c>
      <c r="F65" s="224">
        <v>1.113408329357972</v>
      </c>
      <c r="AB65" s="198"/>
      <c r="AC65" s="200"/>
      <c r="AD65" s="200"/>
    </row>
    <row r="66" spans="1:30" x14ac:dyDescent="0.25">
      <c r="A66" s="198" t="s">
        <v>204</v>
      </c>
      <c r="B66" s="224">
        <v>1.1083333333333334</v>
      </c>
      <c r="C66" s="225">
        <v>1.1841555183946488</v>
      </c>
      <c r="D66" s="225">
        <v>1.2515568373232606</v>
      </c>
      <c r="E66" s="225">
        <v>1.2269895076674737</v>
      </c>
      <c r="F66" s="225">
        <v>1.2390022180400591</v>
      </c>
      <c r="AB66" s="198"/>
      <c r="AC66" s="200"/>
      <c r="AD66" s="200"/>
    </row>
    <row r="67" spans="1:30" x14ac:dyDescent="0.25">
      <c r="AB67" s="198"/>
      <c r="AC67" s="200"/>
      <c r="AD67" s="200"/>
    </row>
    <row r="70" spans="1:30" x14ac:dyDescent="0.25">
      <c r="A70" s="226" t="s">
        <v>162</v>
      </c>
      <c r="B70" s="220" t="s">
        <v>199</v>
      </c>
      <c r="C70" s="220" t="s">
        <v>205</v>
      </c>
      <c r="D70" s="220" t="s">
        <v>206</v>
      </c>
      <c r="E70" s="220" t="s">
        <v>207</v>
      </c>
    </row>
    <row r="71" spans="1:30" x14ac:dyDescent="0.25">
      <c r="A71" s="227" t="s">
        <v>200</v>
      </c>
      <c r="B71" s="223">
        <f>AVERAGE(V26,V37,V48,V5,V15,P5,P15,P26,P37,P48,J48,J37,J26,J15,J5,D5,D15,D26,D37,D48)</f>
        <v>1.3042946147164158</v>
      </c>
      <c r="C71" s="23">
        <f>_xlfn.STDEV.S(V26,V37,V48,V5,V15,P5,P15,P26,P37,P48,J48,J37,J26,J15,J5,D5,D15,D26,D37,D48)</f>
        <v>0.21549667314970011</v>
      </c>
      <c r="D71" s="223">
        <f>MAX(V26,V37,V48,V5,V15,P5,P15,P26,P37,P48,J48,J37,J26,J15,J5,D5,D15,D26,D37,D48)</f>
        <v>1.8644067796610169</v>
      </c>
      <c r="E71" s="223">
        <f>MIN(V26,V37,V48,V5,V15,P5,P15,P26,P37,P48,J48,J37,J26,J15,J5,D5,D15,D26,D37,D48)</f>
        <v>1.0325443786982249</v>
      </c>
    </row>
    <row r="72" spans="1:30" x14ac:dyDescent="0.25">
      <c r="A72" s="230" t="s">
        <v>201</v>
      </c>
      <c r="B72" s="231">
        <f>AVERAGE(V27,V38,V49,V6,V16,P6,P16,P27,P38,P49,J49,J38,J27,J16,J6,D6,D16,D27,D38,D49)</f>
        <v>1.3725655934805674</v>
      </c>
      <c r="C72" s="232">
        <f>_xlfn.STDEV.S(V27,V38,V49,V6,V16,P6,P16,P27,P38,P49,J49,J38,J27,J16,J6,D6,D16,D27,D38,D49)</f>
        <v>0.14677438517035701</v>
      </c>
      <c r="D72" s="231">
        <f>MAX(V27,V38,V49,V6,V16,P6,P16,P27,P38,P49,J49,J38,J27,J16,J6,D6,D16,D27,D38,D49)</f>
        <v>1.8473282442748091</v>
      </c>
      <c r="E72" s="231">
        <f>MIN(V27,V38,V49,V6,V16,P6,P16,P27,P38,P49,J49,J38,J27,J16,J6,D6,D16,D27,D38,D49)</f>
        <v>1.2029411764705882</v>
      </c>
    </row>
    <row r="73" spans="1:30" x14ac:dyDescent="0.25">
      <c r="A73" s="228" t="s">
        <v>202</v>
      </c>
      <c r="B73" s="224">
        <f>AVERAGE(V28,V39,V50,V7,V17,P7,P17,P28,P39,P50,J50,J39,J28,J17,J7,D7,D17,D28,D39,D50)</f>
        <v>1.1053494285704992</v>
      </c>
      <c r="C73" s="229">
        <f>_xlfn.STDEV.S(V28,V39,V50,V7,V17,P7,P17,P28,P39,P50,J50,J39,J28,J17,J7,D7,D17,D28,D39,D50)</f>
        <v>9.2425585480271591E-2</v>
      </c>
      <c r="D73" s="224">
        <f>MAX(V28,V39,V50,V7,V17,P7,P17,P28,P39,P50,J50,J39,J28,J17,J7,D7,D17,D28,D39,D50)</f>
        <v>1.3076923076923077</v>
      </c>
      <c r="E73" s="224">
        <f>MIN(V28,V39,V50,V7,V17,P7,P17,P28,P39,P50,J50,J39,J28,J17,J7,D7,D17,D28,D39,D50)</f>
        <v>1</v>
      </c>
    </row>
    <row r="74" spans="1:30" x14ac:dyDescent="0.25">
      <c r="A74" s="227" t="s">
        <v>203</v>
      </c>
      <c r="B74" s="223">
        <f>AVERAGE(V29,V40,V51,V8,V18,P8,P18,P29,P40,P51,J51,J40,J29,J18,J8,D8,D18,D29,D40,D51)</f>
        <v>1.1464957738622754</v>
      </c>
      <c r="C74" s="23">
        <f>_xlfn.STDEV.S(V29,V40,V51,V8,V18,P8,P18,P29,P40,P51,J51,J40,J29,J18,J8,D8,D18,D29,D40,D51)</f>
        <v>8.0583768128035471E-2</v>
      </c>
      <c r="D74" s="223">
        <f>MAX(V29,V40,V51,V8,V18,P8,P18,P29,P40,P51,J51,J40,J29,J18,J8,D8,D18,D29,D40,D51)</f>
        <v>1.2666666666666666</v>
      </c>
      <c r="E74" s="223">
        <f>MIN(V29,V40,V51,V8,V18,P8,P18,P29,P40,P51,J51,J40,J29,J18,J8,D8,D18,D29,D40,D51)</f>
        <v>1</v>
      </c>
    </row>
    <row r="75" spans="1:30" x14ac:dyDescent="0.25">
      <c r="A75" s="227" t="s">
        <v>204</v>
      </c>
      <c r="B75" s="223">
        <f>AVERAGE(V30,V41,V52,V9,V19,P9,P19,P30,P41,P52,J52,J41,J30,J19,J9,D9,D19,D30,D41,D52)</f>
        <v>1.1767207619650302</v>
      </c>
      <c r="C75" s="23">
        <f>_xlfn.STDEV.S(V30,V41,V52,V9,V19,P9,P19,P30,P41,P52,J52,J41,J30,J19,J9,D9,D19,D30,D41,D52)</f>
        <v>0.11639572195516514</v>
      </c>
      <c r="D75" s="223">
        <f>MAX(V30,V41,V52,V9,V19,P9,P19,P30,P41,P52,J52,J41,J30,J19,J9,D9,D19,D30,D41,D52)</f>
        <v>1.5244755244755244</v>
      </c>
      <c r="E75" s="223">
        <f>MIN(V30,V41,V52,V9,V19,P9,P19,P30,P41,P52,J52,J41,J30,J19,J9,D9,D19,D30,D41,D52)</f>
        <v>1</v>
      </c>
    </row>
  </sheetData>
  <mergeCells count="19">
    <mergeCell ref="S24:V24"/>
    <mergeCell ref="A44:Z44"/>
    <mergeCell ref="A33:Z33"/>
    <mergeCell ref="A46:C46"/>
    <mergeCell ref="G46:I46"/>
    <mergeCell ref="M24:P24"/>
    <mergeCell ref="A24:C24"/>
    <mergeCell ref="G24:I24"/>
    <mergeCell ref="A35:D35"/>
    <mergeCell ref="G35:I35"/>
    <mergeCell ref="M35:P35"/>
    <mergeCell ref="S35:V35"/>
    <mergeCell ref="A22:Z22"/>
    <mergeCell ref="A13:C13"/>
    <mergeCell ref="G13:I13"/>
    <mergeCell ref="A1:Z1"/>
    <mergeCell ref="A11:Z11"/>
    <mergeCell ref="M13:P13"/>
    <mergeCell ref="S13:V13"/>
  </mergeCells>
  <conditionalFormatting sqref="AD38:AD42">
    <cfRule type="cellIs" dxfId="48" priority="4" operator="equal">
      <formula>$AE$20</formula>
    </cfRule>
  </conditionalFormatting>
  <conditionalFormatting sqref="AC6:AC10">
    <cfRule type="cellIs" dxfId="47" priority="9" operator="equal">
      <formula>$AD$10</formula>
    </cfRule>
  </conditionalFormatting>
  <conditionalFormatting sqref="AC16:AC20">
    <cfRule type="cellIs" dxfId="46" priority="8" operator="equal">
      <formula>$AD$20</formula>
    </cfRule>
  </conditionalFormatting>
  <conditionalFormatting sqref="AD61:AD65 AD16:AD20 AD27:AD31">
    <cfRule type="cellIs" dxfId="45" priority="7" operator="equal">
      <formula>$AE$20</formula>
    </cfRule>
  </conditionalFormatting>
  <conditionalFormatting sqref="AC27:AC31">
    <cfRule type="cellIs" dxfId="44" priority="10" operator="equal">
      <formula>$AD$31</formula>
    </cfRule>
    <cfRule type="cellIs" dxfId="43" priority="11" operator="equal">
      <formula>$AD$20</formula>
    </cfRule>
  </conditionalFormatting>
  <conditionalFormatting sqref="AC61:AC65">
    <cfRule type="cellIs" dxfId="42" priority="15" operator="equal">
      <formula>$AD$54</formula>
    </cfRule>
    <cfRule type="cellIs" dxfId="41" priority="16" operator="equal">
      <formula>$AD$42</formula>
    </cfRule>
    <cfRule type="cellIs" dxfId="40" priority="17" operator="equal">
      <formula>$AD$31</formula>
    </cfRule>
    <cfRule type="cellIs" dxfId="39" priority="18" operator="equal">
      <formula>$AD$20</formula>
    </cfRule>
  </conditionalFormatting>
  <conditionalFormatting sqref="AC38:AC42">
    <cfRule type="cellIs" dxfId="38" priority="5" operator="equal">
      <formula>$AD$31</formula>
    </cfRule>
    <cfRule type="cellIs" dxfId="37" priority="6" operator="equal">
      <formula>$AD$20</formula>
    </cfRule>
  </conditionalFormatting>
  <conditionalFormatting sqref="AD50:AD54">
    <cfRule type="cellIs" dxfId="36" priority="1" operator="equal">
      <formula>$AE$20</formula>
    </cfRule>
  </conditionalFormatting>
  <conditionalFormatting sqref="AC50:AC54">
    <cfRule type="cellIs" dxfId="35" priority="2" operator="equal">
      <formula>$AD$31</formula>
    </cfRule>
    <cfRule type="cellIs" dxfId="34" priority="3" operator="equal">
      <formula>$AD$20</formula>
    </cfRule>
  </conditionalFormatting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C4CC5D-49C9-41A6-A14F-A443E30063AE}">
  <dimension ref="A1:G319"/>
  <sheetViews>
    <sheetView topLeftCell="A205" workbookViewId="0">
      <selection activeCell="F27" sqref="F27"/>
    </sheetView>
  </sheetViews>
  <sheetFormatPr defaultRowHeight="15" x14ac:dyDescent="0.25"/>
  <cols>
    <col min="1" max="1" width="96.85546875" bestFit="1" customWidth="1"/>
    <col min="2" max="2" width="27.7109375" bestFit="1" customWidth="1"/>
    <col min="5" max="5" width="21.42578125" bestFit="1" customWidth="1"/>
    <col min="6" max="6" width="12.5703125" bestFit="1" customWidth="1"/>
    <col min="7" max="7" width="12.42578125" bestFit="1" customWidth="1"/>
  </cols>
  <sheetData>
    <row r="1" spans="1:7" x14ac:dyDescent="0.25">
      <c r="A1" t="s">
        <v>251</v>
      </c>
      <c r="B1" s="243" t="s">
        <v>253</v>
      </c>
      <c r="C1" s="243" t="s">
        <v>112</v>
      </c>
      <c r="E1" s="238"/>
      <c r="F1" s="238" t="s">
        <v>215</v>
      </c>
      <c r="G1" t="s">
        <v>216</v>
      </c>
    </row>
    <row r="2" spans="1:7" x14ac:dyDescent="0.25">
      <c r="A2" s="243" t="s">
        <v>226</v>
      </c>
      <c r="B2" s="242">
        <v>1.9837962381079299</v>
      </c>
      <c r="C2" s="182">
        <v>1.2833333333333301</v>
      </c>
      <c r="E2" t="s">
        <v>162</v>
      </c>
      <c r="F2" t="s">
        <v>199</v>
      </c>
      <c r="G2" t="s">
        <v>199</v>
      </c>
    </row>
    <row r="3" spans="1:7" x14ac:dyDescent="0.25">
      <c r="A3" s="243" t="s">
        <v>227</v>
      </c>
      <c r="B3" s="242">
        <v>1.99256212519035</v>
      </c>
      <c r="C3" s="182">
        <v>1.65</v>
      </c>
      <c r="E3" s="198" t="s">
        <v>279</v>
      </c>
      <c r="F3" s="247">
        <f>AVERAGE(C2,C20)</f>
        <v>1.2916666666666652</v>
      </c>
      <c r="G3" s="201">
        <f>AVERAGE(C8,C14)</f>
        <v>1.3194915254237252</v>
      </c>
    </row>
    <row r="4" spans="1:7" x14ac:dyDescent="0.25">
      <c r="A4" s="243" t="s">
        <v>228</v>
      </c>
      <c r="B4" s="242">
        <v>1.9866670517773</v>
      </c>
      <c r="C4" s="182">
        <v>1.2166666666666599</v>
      </c>
      <c r="E4" s="198" t="s">
        <v>163</v>
      </c>
      <c r="F4" s="201">
        <f t="shared" ref="F4:F7" si="0">AVERAGE(C3,C21)</f>
        <v>1.638559322033895</v>
      </c>
      <c r="G4" s="201">
        <f t="shared" ref="G4:G7" si="1">AVERAGE(C9,C15)</f>
        <v>1.6610169491525348</v>
      </c>
    </row>
    <row r="5" spans="1:7" x14ac:dyDescent="0.25">
      <c r="A5" s="243" t="s">
        <v>229</v>
      </c>
      <c r="B5" s="242">
        <v>1.99703986484595</v>
      </c>
      <c r="C5" s="182">
        <v>1.2166666666666599</v>
      </c>
      <c r="E5" s="200" t="s">
        <v>164</v>
      </c>
      <c r="F5" s="201">
        <f t="shared" si="0"/>
        <v>1.11666666666666</v>
      </c>
      <c r="G5" s="201">
        <f t="shared" si="1"/>
        <v>1.1416666666666599</v>
      </c>
    </row>
    <row r="6" spans="1:7" x14ac:dyDescent="0.25">
      <c r="A6" t="s">
        <v>230</v>
      </c>
      <c r="B6" s="242">
        <v>1.98065713230715</v>
      </c>
      <c r="C6" s="182">
        <v>1.13333333333333</v>
      </c>
      <c r="E6" s="198" t="s">
        <v>165</v>
      </c>
      <c r="F6" s="201">
        <f t="shared" si="0"/>
        <v>1.24166666666666</v>
      </c>
      <c r="G6" s="201">
        <f t="shared" si="1"/>
        <v>1.1999999999999948</v>
      </c>
    </row>
    <row r="7" spans="1:7" x14ac:dyDescent="0.25">
      <c r="A7" t="s">
        <v>232</v>
      </c>
      <c r="B7" s="242"/>
      <c r="C7" s="182"/>
      <c r="E7" s="198" t="s">
        <v>166</v>
      </c>
      <c r="F7" s="201">
        <f t="shared" si="0"/>
        <v>1.1166666666666649</v>
      </c>
      <c r="G7" s="199">
        <f t="shared" si="1"/>
        <v>1.099999999999995</v>
      </c>
    </row>
    <row r="8" spans="1:7" x14ac:dyDescent="0.25">
      <c r="A8" s="243" t="s">
        <v>226</v>
      </c>
      <c r="B8" s="242">
        <v>6.0992753999546201</v>
      </c>
      <c r="C8" s="182">
        <v>1.3</v>
      </c>
      <c r="E8" s="183" t="s">
        <v>217</v>
      </c>
      <c r="F8" s="201">
        <f>SMALL(F3:F7,1)</f>
        <v>1.11666666666666</v>
      </c>
      <c r="G8" s="201">
        <f>SMALL(G3:G7,1)</f>
        <v>1.099999999999995</v>
      </c>
    </row>
    <row r="9" spans="1:7" x14ac:dyDescent="0.25">
      <c r="A9" s="243" t="s">
        <v>227</v>
      </c>
      <c r="B9" s="242">
        <v>6.1059309285375001</v>
      </c>
      <c r="C9" s="182">
        <v>1.86440677966101</v>
      </c>
      <c r="E9" s="198" t="s">
        <v>218</v>
      </c>
      <c r="F9" s="201">
        <f>AVERAGE(F3:F8)</f>
        <v>1.2536487758945343</v>
      </c>
      <c r="G9" s="201">
        <f>AVERAGE(G3:G8)</f>
        <v>1.2536958568738175</v>
      </c>
    </row>
    <row r="10" spans="1:7" x14ac:dyDescent="0.25">
      <c r="A10" s="243" t="s">
        <v>228</v>
      </c>
      <c r="B10" s="242">
        <v>6.1045658523957904</v>
      </c>
      <c r="C10" s="182">
        <v>1.1666666666666601</v>
      </c>
    </row>
    <row r="11" spans="1:7" x14ac:dyDescent="0.25">
      <c r="A11" s="243" t="s">
        <v>229</v>
      </c>
      <c r="B11" s="242">
        <v>6.1034859206104697</v>
      </c>
      <c r="C11" s="182">
        <v>1.18333333333333</v>
      </c>
    </row>
    <row r="12" spans="1:7" x14ac:dyDescent="0.25">
      <c r="A12" t="s">
        <v>230</v>
      </c>
      <c r="B12" s="242">
        <v>6.1046875414316597</v>
      </c>
      <c r="C12" s="182">
        <v>1.11666666666666</v>
      </c>
    </row>
    <row r="13" spans="1:7" x14ac:dyDescent="0.25">
      <c r="A13" t="s">
        <v>233</v>
      </c>
      <c r="B13" s="242"/>
      <c r="C13" s="182"/>
    </row>
    <row r="14" spans="1:7" x14ac:dyDescent="0.25">
      <c r="A14" t="s">
        <v>226</v>
      </c>
      <c r="B14" s="242">
        <v>5.9902732227650901</v>
      </c>
      <c r="C14" s="182">
        <v>1.3389830508474501</v>
      </c>
    </row>
    <row r="15" spans="1:7" x14ac:dyDescent="0.25">
      <c r="A15" t="s">
        <v>227</v>
      </c>
      <c r="B15" s="242">
        <v>5.9914626350319597</v>
      </c>
      <c r="C15" s="182">
        <v>1.4576271186440599</v>
      </c>
    </row>
    <row r="16" spans="1:7" x14ac:dyDescent="0.25">
      <c r="A16" t="s">
        <v>228</v>
      </c>
      <c r="B16" s="242">
        <v>5.98276062517487</v>
      </c>
      <c r="C16" s="182">
        <v>1.11666666666666</v>
      </c>
    </row>
    <row r="17" spans="1:7" x14ac:dyDescent="0.25">
      <c r="A17" t="s">
        <v>229</v>
      </c>
      <c r="B17" s="242">
        <v>5.9834655492531699</v>
      </c>
      <c r="C17" s="182">
        <v>1.2166666666666599</v>
      </c>
    </row>
    <row r="18" spans="1:7" x14ac:dyDescent="0.25">
      <c r="A18" t="s">
        <v>230</v>
      </c>
      <c r="B18" s="242">
        <v>5.9922820802712398</v>
      </c>
      <c r="C18" s="182">
        <v>1.0833333333333299</v>
      </c>
    </row>
    <row r="19" spans="1:7" x14ac:dyDescent="0.25">
      <c r="A19" t="s">
        <v>234</v>
      </c>
      <c r="B19" s="242"/>
      <c r="C19" s="182"/>
    </row>
    <row r="20" spans="1:7" x14ac:dyDescent="0.25">
      <c r="A20" t="s">
        <v>226</v>
      </c>
      <c r="B20" s="242">
        <v>4.6236673189135402</v>
      </c>
      <c r="C20" s="182">
        <v>1.3</v>
      </c>
    </row>
    <row r="21" spans="1:7" x14ac:dyDescent="0.25">
      <c r="A21" t="s">
        <v>227</v>
      </c>
      <c r="B21" s="242">
        <v>4.6227393322562902</v>
      </c>
      <c r="C21" s="182">
        <v>1.6271186440677901</v>
      </c>
    </row>
    <row r="22" spans="1:7" x14ac:dyDescent="0.25">
      <c r="A22" t="s">
        <v>228</v>
      </c>
      <c r="B22" s="242">
        <v>4.6207821829834401</v>
      </c>
      <c r="C22" s="182">
        <v>1.0166666666666599</v>
      </c>
    </row>
    <row r="23" spans="1:7" x14ac:dyDescent="0.25">
      <c r="A23" t="s">
        <v>229</v>
      </c>
      <c r="B23" s="242">
        <v>4.6222773569543998</v>
      </c>
      <c r="C23" s="182">
        <v>1.2666666666666599</v>
      </c>
    </row>
    <row r="24" spans="1:7" x14ac:dyDescent="0.25">
      <c r="A24" t="s">
        <v>230</v>
      </c>
      <c r="B24" s="242">
        <v>4.6225875015552402</v>
      </c>
      <c r="C24" s="182">
        <v>1.1000000000000001</v>
      </c>
    </row>
    <row r="25" spans="1:7" x14ac:dyDescent="0.25">
      <c r="A25" s="243" t="s">
        <v>235</v>
      </c>
      <c r="B25" s="242"/>
      <c r="C25" s="182"/>
      <c r="E25" s="238"/>
      <c r="F25" s="238" t="s">
        <v>215</v>
      </c>
      <c r="G25" t="s">
        <v>216</v>
      </c>
    </row>
    <row r="26" spans="1:7" x14ac:dyDescent="0.25">
      <c r="A26" s="243" t="s">
        <v>226</v>
      </c>
      <c r="B26" s="242">
        <v>1.9712986387358</v>
      </c>
      <c r="C26" s="182">
        <v>1.25</v>
      </c>
      <c r="E26" t="s">
        <v>162</v>
      </c>
      <c r="F26" t="s">
        <v>199</v>
      </c>
      <c r="G26" t="s">
        <v>199</v>
      </c>
    </row>
    <row r="27" spans="1:7" x14ac:dyDescent="0.25">
      <c r="A27" s="243" t="s">
        <v>227</v>
      </c>
      <c r="B27" s="242">
        <v>1.97832909847273</v>
      </c>
      <c r="C27" s="182">
        <v>1.4105263157894701</v>
      </c>
      <c r="E27" s="198" t="s">
        <v>279</v>
      </c>
      <c r="F27" s="247">
        <f>AVERAGE(C26,C44)</f>
        <v>1.2771739130434749</v>
      </c>
      <c r="G27" s="201">
        <f>AVERAGE(C32,C38)</f>
        <v>1.4456521739130399</v>
      </c>
    </row>
    <row r="28" spans="1:7" x14ac:dyDescent="0.25">
      <c r="A28" s="243" t="s">
        <v>228</v>
      </c>
      <c r="B28" s="242">
        <v>1.9777253591978099</v>
      </c>
      <c r="C28" s="182">
        <v>1.3076923076922999</v>
      </c>
      <c r="E28" s="198" t="s">
        <v>163</v>
      </c>
      <c r="F28" s="201">
        <f t="shared" ref="F28:F31" si="2">AVERAGE(C27,C45)</f>
        <v>1.3344766410408</v>
      </c>
      <c r="G28" s="201">
        <f t="shared" ref="G28:G31" si="3">AVERAGE(C33,C39)</f>
        <v>1.34615384615384</v>
      </c>
    </row>
    <row r="29" spans="1:7" x14ac:dyDescent="0.25">
      <c r="A29" s="243" t="s">
        <v>229</v>
      </c>
      <c r="B29" s="242">
        <v>1.9741248660931701</v>
      </c>
      <c r="C29" s="182">
        <v>1.25</v>
      </c>
      <c r="E29" s="200" t="s">
        <v>164</v>
      </c>
      <c r="F29" s="201">
        <f t="shared" si="2"/>
        <v>1.2637362637362548</v>
      </c>
      <c r="G29" s="199">
        <f t="shared" si="3"/>
        <v>1.0489130434782599</v>
      </c>
    </row>
    <row r="30" spans="1:7" x14ac:dyDescent="0.25">
      <c r="A30" s="243" t="s">
        <v>230</v>
      </c>
      <c r="B30" s="242">
        <v>1.98141418285169</v>
      </c>
      <c r="C30" s="182">
        <v>1.2884615384615301</v>
      </c>
      <c r="E30" s="198" t="s">
        <v>165</v>
      </c>
      <c r="F30" s="201">
        <f t="shared" si="2"/>
        <v>1.22282608695652</v>
      </c>
      <c r="G30" s="201">
        <f t="shared" si="3"/>
        <v>1.0706521739130399</v>
      </c>
    </row>
    <row r="31" spans="1:7" x14ac:dyDescent="0.25">
      <c r="A31" s="243" t="s">
        <v>236</v>
      </c>
      <c r="B31" s="242"/>
      <c r="C31" s="182"/>
      <c r="E31" s="198" t="s">
        <v>166</v>
      </c>
      <c r="F31" s="201">
        <f t="shared" si="2"/>
        <v>1.2596153846153801</v>
      </c>
      <c r="G31" s="201">
        <f t="shared" si="3"/>
        <v>1.10869565217391</v>
      </c>
    </row>
    <row r="32" spans="1:7" x14ac:dyDescent="0.25">
      <c r="A32" s="243" t="s">
        <v>226</v>
      </c>
      <c r="B32" s="242">
        <v>6.9328049151500997</v>
      </c>
      <c r="C32" s="182">
        <v>1.38043478260869</v>
      </c>
      <c r="E32" s="183" t="s">
        <v>217</v>
      </c>
      <c r="F32" s="201">
        <f>SMALL(F27:F31,1)</f>
        <v>1.22282608695652</v>
      </c>
      <c r="G32" s="201">
        <f>SMALL(G27:G31,1)</f>
        <v>1.0489130434782599</v>
      </c>
    </row>
    <row r="33" spans="1:7" x14ac:dyDescent="0.25">
      <c r="A33" s="243" t="s">
        <v>227</v>
      </c>
      <c r="B33" s="242">
        <v>6.9369961925578298</v>
      </c>
      <c r="C33" s="182">
        <v>1.4945054945054901</v>
      </c>
      <c r="E33" s="198" t="s">
        <v>218</v>
      </c>
      <c r="F33" s="201">
        <f>AVERAGE(F27:F32)</f>
        <v>1.2634423960581582</v>
      </c>
      <c r="G33" s="201">
        <f>AVERAGE(G27:G32)</f>
        <v>1.1781633221850585</v>
      </c>
    </row>
    <row r="34" spans="1:7" x14ac:dyDescent="0.25">
      <c r="A34" s="243" t="s">
        <v>228</v>
      </c>
      <c r="B34" s="242">
        <v>6.9356719068136297</v>
      </c>
      <c r="C34" s="182">
        <v>1</v>
      </c>
    </row>
    <row r="35" spans="1:7" x14ac:dyDescent="0.25">
      <c r="A35" s="243" t="s">
        <v>229</v>
      </c>
      <c r="B35" s="242">
        <v>6.9338933623713599</v>
      </c>
      <c r="C35" s="182">
        <v>1</v>
      </c>
    </row>
    <row r="36" spans="1:7" x14ac:dyDescent="0.25">
      <c r="A36" s="243" t="s">
        <v>230</v>
      </c>
      <c r="B36" s="242">
        <v>6.9397209033729599</v>
      </c>
      <c r="C36" s="182">
        <v>1</v>
      </c>
    </row>
    <row r="37" spans="1:7" x14ac:dyDescent="0.25">
      <c r="A37" s="243" t="s">
        <v>237</v>
      </c>
      <c r="B37" s="242"/>
      <c r="C37" s="182"/>
    </row>
    <row r="38" spans="1:7" x14ac:dyDescent="0.25">
      <c r="A38" s="243" t="s">
        <v>226</v>
      </c>
      <c r="B38" s="242">
        <v>6.9982822859315803</v>
      </c>
      <c r="C38" s="182">
        <v>1.51086956521739</v>
      </c>
    </row>
    <row r="39" spans="1:7" x14ac:dyDescent="0.25">
      <c r="A39" s="243" t="s">
        <v>227</v>
      </c>
      <c r="B39" s="242">
        <v>6.9941204509392803</v>
      </c>
      <c r="C39" s="182">
        <v>1.19780219780219</v>
      </c>
    </row>
    <row r="40" spans="1:7" x14ac:dyDescent="0.25">
      <c r="A40" s="243" t="s">
        <v>228</v>
      </c>
      <c r="B40" s="242">
        <v>6.9981245385734097</v>
      </c>
      <c r="C40" s="182">
        <v>1.09782608695652</v>
      </c>
    </row>
    <row r="41" spans="1:7" x14ac:dyDescent="0.25">
      <c r="A41" s="243" t="s">
        <v>229</v>
      </c>
      <c r="B41" s="242">
        <v>6.9981764027245097</v>
      </c>
      <c r="C41" s="182">
        <v>1.14130434782608</v>
      </c>
    </row>
    <row r="42" spans="1:7" x14ac:dyDescent="0.25">
      <c r="A42" s="243" t="s">
        <v>230</v>
      </c>
      <c r="B42" s="242">
        <v>6.9820813973052598</v>
      </c>
      <c r="C42" s="182">
        <v>1.2173913043478199</v>
      </c>
    </row>
    <row r="43" spans="1:7" x14ac:dyDescent="0.25">
      <c r="A43" s="243" t="s">
        <v>238</v>
      </c>
      <c r="B43" s="242"/>
      <c r="C43" s="182"/>
    </row>
    <row r="44" spans="1:7" x14ac:dyDescent="0.25">
      <c r="A44" s="243" t="s">
        <v>226</v>
      </c>
      <c r="B44" s="242">
        <v>4.1813479787151202</v>
      </c>
      <c r="C44" s="182">
        <v>1.3043478260869501</v>
      </c>
    </row>
    <row r="45" spans="1:7" x14ac:dyDescent="0.25">
      <c r="A45" s="243" t="s">
        <v>227</v>
      </c>
      <c r="B45" s="242">
        <v>4.1853734751681202</v>
      </c>
      <c r="C45" s="182">
        <v>1.2584269662921299</v>
      </c>
    </row>
    <row r="46" spans="1:7" x14ac:dyDescent="0.25">
      <c r="A46" s="243" t="s">
        <v>228</v>
      </c>
      <c r="B46" s="242">
        <v>4.1842830926541401</v>
      </c>
      <c r="C46" s="182">
        <v>1.2197802197802099</v>
      </c>
    </row>
    <row r="47" spans="1:7" x14ac:dyDescent="0.25">
      <c r="A47" s="243" t="s">
        <v>229</v>
      </c>
      <c r="B47" s="242">
        <v>4.1864580589391203</v>
      </c>
      <c r="C47" s="182">
        <v>1.1956521739130399</v>
      </c>
    </row>
    <row r="48" spans="1:7" x14ac:dyDescent="0.25">
      <c r="A48" s="243" t="s">
        <v>230</v>
      </c>
      <c r="B48" s="242">
        <v>4.1868345242301697</v>
      </c>
      <c r="C48" s="182">
        <v>1.2307692307692299</v>
      </c>
    </row>
    <row r="49" spans="1:7" x14ac:dyDescent="0.25">
      <c r="A49" s="243" t="s">
        <v>239</v>
      </c>
      <c r="B49" s="242"/>
      <c r="C49" s="182"/>
      <c r="E49" s="238"/>
      <c r="F49" s="238" t="s">
        <v>215</v>
      </c>
      <c r="G49" t="s">
        <v>216</v>
      </c>
    </row>
    <row r="50" spans="1:7" x14ac:dyDescent="0.25">
      <c r="A50" s="243" t="s">
        <v>226</v>
      </c>
      <c r="B50" s="242">
        <v>1.9831487576798601</v>
      </c>
      <c r="C50" s="182">
        <v>1.5037593984962401</v>
      </c>
      <c r="E50" t="s">
        <v>162</v>
      </c>
      <c r="F50" t="s">
        <v>199</v>
      </c>
      <c r="G50" t="s">
        <v>199</v>
      </c>
    </row>
    <row r="51" spans="1:7" x14ac:dyDescent="0.25">
      <c r="A51" s="243" t="s">
        <v>227</v>
      </c>
      <c r="B51" s="242">
        <v>1.9876001987240699</v>
      </c>
      <c r="C51" s="182">
        <v>1.2061068702290001</v>
      </c>
      <c r="E51" s="198" t="s">
        <v>279</v>
      </c>
      <c r="F51" s="247">
        <f>AVERAGE(C50,C68)</f>
        <v>1.4083682488664402</v>
      </c>
      <c r="G51" s="201">
        <f>AVERAGE(C56,C62)</f>
        <v>1.6352025836758601</v>
      </c>
    </row>
    <row r="52" spans="1:7" x14ac:dyDescent="0.25">
      <c r="A52" s="243" t="s">
        <v>228</v>
      </c>
      <c r="B52" s="242">
        <v>1.9898387079033499</v>
      </c>
      <c r="C52" s="182">
        <v>1.1386861313868599</v>
      </c>
      <c r="E52" s="198" t="s">
        <v>163</v>
      </c>
      <c r="F52" s="201">
        <f t="shared" ref="F52:F55" si="4">AVERAGE(C51,C69)</f>
        <v>1.2193325048819399</v>
      </c>
      <c r="G52" s="201">
        <f t="shared" ref="G52:G55" si="5">AVERAGE(C57,C63)</f>
        <v>1.2448026779422099</v>
      </c>
    </row>
    <row r="53" spans="1:7" x14ac:dyDescent="0.25">
      <c r="A53" s="243" t="s">
        <v>229</v>
      </c>
      <c r="B53" s="242">
        <v>1.98448473606522</v>
      </c>
      <c r="C53" s="182">
        <v>1.2189781021897801</v>
      </c>
      <c r="E53" s="200" t="s">
        <v>164</v>
      </c>
      <c r="F53" s="201">
        <f t="shared" si="4"/>
        <v>1.1350364963503599</v>
      </c>
      <c r="G53" s="199">
        <f t="shared" si="5"/>
        <v>1.0525218154876199</v>
      </c>
    </row>
    <row r="54" spans="1:7" x14ac:dyDescent="0.25">
      <c r="A54" s="243" t="s">
        <v>230</v>
      </c>
      <c r="B54" s="242">
        <v>1.9902169158568399</v>
      </c>
      <c r="C54" s="182">
        <v>1.2335766423357599</v>
      </c>
      <c r="E54" s="198" t="s">
        <v>165</v>
      </c>
      <c r="F54" s="201">
        <f t="shared" si="4"/>
        <v>1.1970802919708001</v>
      </c>
      <c r="G54" s="201">
        <f t="shared" si="5"/>
        <v>1.1201909884199499</v>
      </c>
    </row>
    <row r="55" spans="1:7" x14ac:dyDescent="0.25">
      <c r="A55" s="243" t="s">
        <v>240</v>
      </c>
      <c r="B55" s="242"/>
      <c r="C55" s="182"/>
      <c r="E55" s="198" t="s">
        <v>166</v>
      </c>
      <c r="F55" s="201">
        <f t="shared" si="4"/>
        <v>1.21532846715328</v>
      </c>
      <c r="G55" s="201">
        <f t="shared" si="5"/>
        <v>1.2877852074932301</v>
      </c>
    </row>
    <row r="56" spans="1:7" x14ac:dyDescent="0.25">
      <c r="A56" s="243" t="s">
        <v>226</v>
      </c>
      <c r="B56" s="242">
        <v>6.1018483786568698</v>
      </c>
      <c r="C56" s="182">
        <v>1.8473282442748</v>
      </c>
      <c r="E56" s="183" t="s">
        <v>217</v>
      </c>
      <c r="F56" s="201">
        <f>SMALL(F51:F55,1)</f>
        <v>1.1350364963503599</v>
      </c>
      <c r="G56" s="201">
        <f>SMALL(G51:G55,1)</f>
        <v>1.0525218154876199</v>
      </c>
    </row>
    <row r="57" spans="1:7" x14ac:dyDescent="0.25">
      <c r="A57" s="243" t="s">
        <v>227</v>
      </c>
      <c r="B57" s="242">
        <v>6.0986927390987598</v>
      </c>
      <c r="C57" s="182">
        <v>1.2803030303030301</v>
      </c>
      <c r="E57" s="198" t="s">
        <v>218</v>
      </c>
      <c r="F57" s="201">
        <f>AVERAGE(F51:F56)</f>
        <v>1.2183637509288634</v>
      </c>
      <c r="G57" s="201">
        <f>AVERAGE(G51:G56)</f>
        <v>1.2321708480844151</v>
      </c>
    </row>
    <row r="58" spans="1:7" x14ac:dyDescent="0.25">
      <c r="A58" s="243" t="s">
        <v>228</v>
      </c>
      <c r="B58" s="242">
        <v>6.1011912888675504</v>
      </c>
      <c r="C58" s="182">
        <v>1.0072992700729899</v>
      </c>
    </row>
    <row r="59" spans="1:7" x14ac:dyDescent="0.25">
      <c r="A59" s="243" t="s">
        <v>229</v>
      </c>
      <c r="B59" s="242">
        <v>6.1010641992975696</v>
      </c>
      <c r="C59" s="182">
        <v>1.0072992700729899</v>
      </c>
    </row>
    <row r="60" spans="1:7" x14ac:dyDescent="0.25">
      <c r="A60" s="243" t="s">
        <v>230</v>
      </c>
      <c r="B60" s="242">
        <v>6.1017907160567004</v>
      </c>
      <c r="C60" s="182">
        <v>1.0510948905109401</v>
      </c>
    </row>
    <row r="61" spans="1:7" x14ac:dyDescent="0.25">
      <c r="A61" s="243" t="s">
        <v>241</v>
      </c>
      <c r="B61" s="242"/>
      <c r="C61" s="182"/>
    </row>
    <row r="62" spans="1:7" x14ac:dyDescent="0.25">
      <c r="A62" s="243" t="s">
        <v>226</v>
      </c>
      <c r="B62" s="242">
        <v>7.99236615940322</v>
      </c>
      <c r="C62" s="182">
        <v>1.42307692307692</v>
      </c>
    </row>
    <row r="63" spans="1:7" x14ac:dyDescent="0.25">
      <c r="A63" s="243" t="s">
        <v>227</v>
      </c>
      <c r="B63" s="242">
        <v>7.9903073193602001</v>
      </c>
      <c r="C63" s="182">
        <v>1.2093023255813899</v>
      </c>
    </row>
    <row r="64" spans="1:7" x14ac:dyDescent="0.25">
      <c r="A64" s="243" t="s">
        <v>228</v>
      </c>
      <c r="B64" s="242">
        <v>7.9843699463635502</v>
      </c>
      <c r="C64" s="182">
        <v>1.0977443609022499</v>
      </c>
    </row>
    <row r="65" spans="1:7" x14ac:dyDescent="0.25">
      <c r="A65" s="243" t="s">
        <v>229</v>
      </c>
      <c r="B65" s="242">
        <v>7.9962253665120198</v>
      </c>
      <c r="C65" s="182">
        <v>1.2330827067669099</v>
      </c>
    </row>
    <row r="66" spans="1:7" x14ac:dyDescent="0.25">
      <c r="A66" s="243" t="s">
        <v>230</v>
      </c>
      <c r="B66" s="242">
        <v>7.99881972967321</v>
      </c>
      <c r="C66" s="182">
        <v>1.5244755244755199</v>
      </c>
    </row>
    <row r="67" spans="1:7" x14ac:dyDescent="0.25">
      <c r="A67" s="243" t="s">
        <v>242</v>
      </c>
      <c r="B67" s="242"/>
      <c r="C67" s="182"/>
    </row>
    <row r="68" spans="1:7" x14ac:dyDescent="0.25">
      <c r="A68" s="243" t="s">
        <v>226</v>
      </c>
      <c r="B68" s="242">
        <v>5.1433410933196804</v>
      </c>
      <c r="C68" s="182">
        <v>1.3129770992366401</v>
      </c>
    </row>
    <row r="69" spans="1:7" x14ac:dyDescent="0.25">
      <c r="A69" s="243" t="s">
        <v>227</v>
      </c>
      <c r="B69" s="242">
        <v>5.1447603618258597</v>
      </c>
      <c r="C69" s="182">
        <v>1.2325581395348799</v>
      </c>
    </row>
    <row r="70" spans="1:7" x14ac:dyDescent="0.25">
      <c r="A70" s="243" t="s">
        <v>228</v>
      </c>
      <c r="B70" s="242">
        <v>5.1356164531630499</v>
      </c>
      <c r="C70" s="182">
        <v>1.13138686131386</v>
      </c>
    </row>
    <row r="71" spans="1:7" x14ac:dyDescent="0.25">
      <c r="A71" s="243" t="s">
        <v>229</v>
      </c>
      <c r="B71" s="242">
        <v>5.1415923346384798</v>
      </c>
      <c r="C71" s="182">
        <v>1.1751824817518199</v>
      </c>
    </row>
    <row r="72" spans="1:7" x14ac:dyDescent="0.25">
      <c r="A72" s="243" t="s">
        <v>230</v>
      </c>
      <c r="B72" s="242">
        <v>5.1382743028611797</v>
      </c>
      <c r="C72" s="182">
        <v>1.1970802919707999</v>
      </c>
    </row>
    <row r="73" spans="1:7" x14ac:dyDescent="0.25">
      <c r="A73" s="243" t="s">
        <v>243</v>
      </c>
      <c r="B73" s="242"/>
      <c r="C73" s="182"/>
      <c r="E73" s="238"/>
      <c r="F73" s="238" t="s">
        <v>215</v>
      </c>
      <c r="G73" t="s">
        <v>216</v>
      </c>
    </row>
    <row r="74" spans="1:7" x14ac:dyDescent="0.25">
      <c r="A74" s="243" t="s">
        <v>226</v>
      </c>
      <c r="B74" s="242">
        <v>2.40000176429748</v>
      </c>
      <c r="C74" s="182">
        <v>1.42613636363636</v>
      </c>
      <c r="E74" t="s">
        <v>162</v>
      </c>
      <c r="F74" t="s">
        <v>199</v>
      </c>
      <c r="G74" t="s">
        <v>199</v>
      </c>
    </row>
    <row r="75" spans="1:7" x14ac:dyDescent="0.25">
      <c r="A75" s="243" t="s">
        <v>227</v>
      </c>
      <c r="B75" s="242">
        <v>1.9999995231636001</v>
      </c>
      <c r="C75" s="182">
        <v>1.21025641025641</v>
      </c>
      <c r="E75" s="198" t="s">
        <v>279</v>
      </c>
      <c r="F75" s="247">
        <f>AVERAGE(C74,C92)</f>
        <v>1.3700449260042249</v>
      </c>
      <c r="G75" s="201">
        <f>AVERAGE(C80,C86)</f>
        <v>1.4373996789727101</v>
      </c>
    </row>
    <row r="76" spans="1:7" x14ac:dyDescent="0.25">
      <c r="A76" s="243" t="s">
        <v>228</v>
      </c>
      <c r="B76" s="242">
        <v>2.0000014305115799</v>
      </c>
      <c r="C76" s="182">
        <v>1.09230769230769</v>
      </c>
      <c r="E76" s="198" t="s">
        <v>163</v>
      </c>
      <c r="F76" s="201">
        <f t="shared" ref="F76:F79" si="6">AVERAGE(C75,C93)</f>
        <v>1.1719886702444799</v>
      </c>
      <c r="G76" s="201">
        <f>AVERAGE(C81,C87)</f>
        <v>1.220219780219775</v>
      </c>
    </row>
    <row r="77" spans="1:7" x14ac:dyDescent="0.25">
      <c r="A77" s="243" t="s">
        <v>229</v>
      </c>
      <c r="B77" s="242">
        <v>2.0000023841868102</v>
      </c>
      <c r="C77" s="182">
        <v>1.02747252747252</v>
      </c>
      <c r="E77" s="200" t="s">
        <v>164</v>
      </c>
      <c r="F77" s="201">
        <f t="shared" si="6"/>
        <v>1.0661538461538451</v>
      </c>
      <c r="G77" s="199">
        <f t="shared" ref="G77:G79" si="7">AVERAGE(C82,C88)</f>
        <v>1.0362637362637299</v>
      </c>
    </row>
    <row r="78" spans="1:7" x14ac:dyDescent="0.25">
      <c r="A78" s="243" t="s">
        <v>230</v>
      </c>
      <c r="B78" s="242">
        <v>1.9999995231693199</v>
      </c>
      <c r="C78" s="182">
        <v>1.11794871794871</v>
      </c>
      <c r="E78" s="198" t="s">
        <v>165</v>
      </c>
      <c r="F78" s="201">
        <f t="shared" si="6"/>
        <v>1.0823076923076851</v>
      </c>
      <c r="G78" s="201">
        <f t="shared" si="7"/>
        <v>1.09340659340659</v>
      </c>
    </row>
    <row r="79" spans="1:7" x14ac:dyDescent="0.25">
      <c r="A79" s="243" t="s">
        <v>244</v>
      </c>
      <c r="B79" s="242"/>
      <c r="C79" s="182"/>
      <c r="E79" s="198" t="s">
        <v>166</v>
      </c>
      <c r="F79" s="201">
        <f t="shared" si="6"/>
        <v>1.14754578754578</v>
      </c>
      <c r="G79" s="201">
        <f t="shared" si="7"/>
        <v>1.2070993977773599</v>
      </c>
    </row>
    <row r="80" spans="1:7" x14ac:dyDescent="0.25">
      <c r="A80" s="243" t="s">
        <v>226</v>
      </c>
      <c r="B80" s="242">
        <v>8.2838799400229597</v>
      </c>
      <c r="C80" s="182">
        <v>1.30337078651685</v>
      </c>
      <c r="E80" s="183" t="s">
        <v>217</v>
      </c>
      <c r="F80" s="201">
        <f>SMALL(F75:F79,1)</f>
        <v>1.0661538461538451</v>
      </c>
      <c r="G80" s="201">
        <f>SMALL(G75:G79,1)</f>
        <v>1.0362637362637299</v>
      </c>
    </row>
    <row r="81" spans="1:7" x14ac:dyDescent="0.25">
      <c r="A81" s="243" t="s">
        <v>227</v>
      </c>
      <c r="B81" s="242">
        <v>8.2838696391838997</v>
      </c>
      <c r="C81" s="182">
        <v>1.27472527472527</v>
      </c>
      <c r="E81" s="198" t="s">
        <v>218</v>
      </c>
      <c r="F81" s="201">
        <f>AVERAGE(F75:F80)</f>
        <v>1.1506991280683099</v>
      </c>
      <c r="G81" s="201">
        <f>AVERAGE(G75:G80)</f>
        <v>1.1717754871506492</v>
      </c>
    </row>
    <row r="82" spans="1:7" x14ac:dyDescent="0.25">
      <c r="A82" s="243" t="s">
        <v>228</v>
      </c>
      <c r="B82" s="242">
        <v>8.2838503055374897</v>
      </c>
      <c r="C82" s="184">
        <v>1.04395604395604</v>
      </c>
    </row>
    <row r="83" spans="1:7" x14ac:dyDescent="0.25">
      <c r="A83" s="243" t="s">
        <v>229</v>
      </c>
      <c r="B83" s="242">
        <v>8.2838708934692704</v>
      </c>
      <c r="C83" s="182">
        <v>1.04395604395604</v>
      </c>
    </row>
    <row r="84" spans="1:7" x14ac:dyDescent="0.25">
      <c r="A84" s="243" t="s">
        <v>230</v>
      </c>
      <c r="B84" s="242">
        <v>8.2838806142998092</v>
      </c>
      <c r="C84" s="182">
        <v>1.13736263736263</v>
      </c>
    </row>
    <row r="85" spans="1:7" x14ac:dyDescent="0.25">
      <c r="A85" s="243" t="s">
        <v>245</v>
      </c>
      <c r="B85" s="242"/>
      <c r="C85" s="182"/>
    </row>
    <row r="86" spans="1:7" x14ac:dyDescent="0.25">
      <c r="A86" s="243" t="s">
        <v>226</v>
      </c>
      <c r="B86" s="242">
        <v>8.4000072479325105</v>
      </c>
      <c r="C86" s="182">
        <v>1.5714285714285701</v>
      </c>
    </row>
    <row r="87" spans="1:7" x14ac:dyDescent="0.25">
      <c r="A87" s="243" t="s">
        <v>227</v>
      </c>
      <c r="B87" s="242">
        <v>8.4000036716580393</v>
      </c>
      <c r="C87" s="182">
        <v>1.1657142857142799</v>
      </c>
    </row>
    <row r="88" spans="1:7" x14ac:dyDescent="0.25">
      <c r="A88" s="243" t="s">
        <v>228</v>
      </c>
      <c r="B88" s="242">
        <v>8.4000070095163402</v>
      </c>
      <c r="C88" s="184">
        <v>1.02857142857142</v>
      </c>
    </row>
    <row r="89" spans="1:7" x14ac:dyDescent="0.25">
      <c r="A89" s="243" t="s">
        <v>229</v>
      </c>
      <c r="B89" s="242">
        <v>8.40000724793593</v>
      </c>
      <c r="C89" s="182">
        <v>1.1428571428571399</v>
      </c>
    </row>
    <row r="90" spans="1:7" x14ac:dyDescent="0.25">
      <c r="A90" s="243" t="s">
        <v>230</v>
      </c>
      <c r="B90" s="242">
        <v>8.4000029564007406</v>
      </c>
      <c r="C90" s="182">
        <v>1.27683615819209</v>
      </c>
    </row>
    <row r="91" spans="1:7" x14ac:dyDescent="0.25">
      <c r="A91" s="243" t="s">
        <v>246</v>
      </c>
      <c r="B91" s="242"/>
      <c r="C91" s="182"/>
    </row>
    <row r="92" spans="1:7" x14ac:dyDescent="0.25">
      <c r="A92" s="243" t="s">
        <v>226</v>
      </c>
      <c r="B92" s="242">
        <v>6.8386934057141104</v>
      </c>
      <c r="C92" s="182">
        <v>1.31395348837209</v>
      </c>
    </row>
    <row r="93" spans="1:7" x14ac:dyDescent="0.25">
      <c r="A93" s="243" t="s">
        <v>227</v>
      </c>
      <c r="B93" s="242">
        <v>6.8386881391502499</v>
      </c>
      <c r="C93" s="182">
        <v>1.1337209302325499</v>
      </c>
    </row>
    <row r="94" spans="1:7" x14ac:dyDescent="0.25">
      <c r="A94" s="243" t="s">
        <v>228</v>
      </c>
      <c r="B94" s="242">
        <v>6.8386885872429701</v>
      </c>
      <c r="C94" s="184">
        <v>1.04</v>
      </c>
    </row>
    <row r="95" spans="1:7" x14ac:dyDescent="0.25">
      <c r="A95" s="243" t="s">
        <v>229</v>
      </c>
      <c r="B95" s="242">
        <v>6.8386879151030602</v>
      </c>
      <c r="C95" s="182">
        <v>1.1371428571428499</v>
      </c>
    </row>
    <row r="96" spans="1:7" x14ac:dyDescent="0.25">
      <c r="A96" s="243" t="s">
        <v>230</v>
      </c>
      <c r="B96" s="242">
        <v>6.8386934057139399</v>
      </c>
      <c r="C96" s="182">
        <v>1.1771428571428499</v>
      </c>
    </row>
    <row r="97" spans="1:7" x14ac:dyDescent="0.25">
      <c r="A97" s="243" t="s">
        <v>247</v>
      </c>
      <c r="B97" s="242"/>
      <c r="C97" s="182"/>
      <c r="E97" s="238"/>
      <c r="F97" s="238" t="s">
        <v>215</v>
      </c>
      <c r="G97" t="s">
        <v>216</v>
      </c>
    </row>
    <row r="98" spans="1:7" x14ac:dyDescent="0.25">
      <c r="A98" s="243" t="s">
        <v>226</v>
      </c>
      <c r="B98" s="242">
        <v>2.0000104835234298</v>
      </c>
      <c r="C98" s="182">
        <v>1.20294117647058</v>
      </c>
      <c r="E98" t="s">
        <v>162</v>
      </c>
      <c r="F98" t="s">
        <v>199</v>
      </c>
      <c r="G98" t="s">
        <v>199</v>
      </c>
    </row>
    <row r="99" spans="1:7" x14ac:dyDescent="0.25">
      <c r="A99" s="243" t="s">
        <v>227</v>
      </c>
      <c r="B99" s="242">
        <v>1.9999770760370399</v>
      </c>
      <c r="C99" s="182">
        <v>1.20474777448071</v>
      </c>
      <c r="E99" s="198" t="s">
        <v>279</v>
      </c>
      <c r="F99" s="247">
        <f>AVERAGE(C98,C116)</f>
        <v>1.2430635085892701</v>
      </c>
      <c r="G99" s="201">
        <f>AVERAGE(C104,C110)</f>
        <v>1.29759270965023</v>
      </c>
    </row>
    <row r="100" spans="1:7" x14ac:dyDescent="0.25">
      <c r="A100" s="243" t="s">
        <v>228</v>
      </c>
      <c r="B100" s="242">
        <v>1.99998089150153</v>
      </c>
      <c r="C100" s="184">
        <v>1.02601156069364</v>
      </c>
      <c r="E100" s="198" t="s">
        <v>163</v>
      </c>
      <c r="F100" s="201">
        <f t="shared" ref="F100:F103" si="8">AVERAGE(C99,C117)</f>
        <v>1.118646076589465</v>
      </c>
      <c r="G100" s="201">
        <f>AVERAGE(C105,C111)</f>
        <v>1.0877496789051699</v>
      </c>
    </row>
    <row r="101" spans="1:7" x14ac:dyDescent="0.25">
      <c r="A101" s="243" t="s">
        <v>229</v>
      </c>
      <c r="B101" s="242">
        <v>1.9999909058446801</v>
      </c>
      <c r="C101" s="182">
        <v>1.1159420289855</v>
      </c>
      <c r="E101" s="200" t="s">
        <v>164</v>
      </c>
      <c r="F101" s="201">
        <f t="shared" si="8"/>
        <v>1.021726710579375</v>
      </c>
      <c r="G101" s="201">
        <f t="shared" ref="G101:G103" si="9">AVERAGE(C106,C112)</f>
        <v>1.1532803046899951</v>
      </c>
    </row>
    <row r="102" spans="1:7" x14ac:dyDescent="0.25">
      <c r="A102" s="243" t="s">
        <v>230</v>
      </c>
      <c r="B102" s="242">
        <v>1.9999828758221401</v>
      </c>
      <c r="C102" s="182">
        <v>1.1695402298850499</v>
      </c>
      <c r="E102" s="198" t="s">
        <v>165</v>
      </c>
      <c r="F102" s="201">
        <f t="shared" si="8"/>
        <v>1.110144927536225</v>
      </c>
      <c r="G102" s="201">
        <f t="shared" si="9"/>
        <v>1.1252288290731549</v>
      </c>
    </row>
    <row r="103" spans="1:7" x14ac:dyDescent="0.25">
      <c r="A103" s="243" t="s">
        <v>248</v>
      </c>
      <c r="B103" s="242"/>
      <c r="C103" s="182"/>
      <c r="E103" s="198" t="s">
        <v>166</v>
      </c>
      <c r="F103" s="201">
        <f t="shared" si="8"/>
        <v>1.182153835872755</v>
      </c>
      <c r="G103" s="201">
        <f t="shared" si="9"/>
        <v>1.18352601156069</v>
      </c>
    </row>
    <row r="104" spans="1:7" x14ac:dyDescent="0.25">
      <c r="A104" s="243" t="s">
        <v>226</v>
      </c>
      <c r="B104" s="242">
        <v>11.0813796083133</v>
      </c>
      <c r="C104" s="182">
        <v>1.25595238095238</v>
      </c>
      <c r="E104" s="183" t="s">
        <v>217</v>
      </c>
      <c r="F104" s="201">
        <f>SMALL(F99:F103,1)</f>
        <v>1.021726710579375</v>
      </c>
      <c r="G104" s="201">
        <f>SMALL(G99:G103,1)</f>
        <v>1.0877496789051699</v>
      </c>
    </row>
    <row r="105" spans="1:7" x14ac:dyDescent="0.25">
      <c r="A105" s="243" t="s">
        <v>227</v>
      </c>
      <c r="B105" s="242">
        <v>11.0813758544001</v>
      </c>
      <c r="C105" s="182">
        <v>1.07164179104477</v>
      </c>
      <c r="E105" s="198" t="s">
        <v>218</v>
      </c>
      <c r="F105" s="201">
        <f>AVERAGE(F99:F104)</f>
        <v>1.1162436282910775</v>
      </c>
      <c r="G105" s="201">
        <f>AVERAGE(G99:G104)</f>
        <v>1.1558545354640684</v>
      </c>
    </row>
    <row r="106" spans="1:7" x14ac:dyDescent="0.25">
      <c r="A106" s="243" t="s">
        <v>228</v>
      </c>
      <c r="B106" s="242">
        <v>11.081355682134401</v>
      </c>
      <c r="C106" s="184">
        <v>1.02332361516034</v>
      </c>
    </row>
    <row r="107" spans="1:7" x14ac:dyDescent="0.25">
      <c r="A107" s="243" t="s">
        <v>229</v>
      </c>
      <c r="B107" s="242">
        <v>11.0813720607524</v>
      </c>
      <c r="C107" s="182">
        <v>1.1574344023323599</v>
      </c>
    </row>
    <row r="108" spans="1:7" x14ac:dyDescent="0.25">
      <c r="A108" s="243" t="s">
        <v>230</v>
      </c>
      <c r="B108" s="242">
        <v>11.081375089838</v>
      </c>
      <c r="C108" s="244">
        <v>1.0838150289017301</v>
      </c>
    </row>
    <row r="109" spans="1:7" x14ac:dyDescent="0.25">
      <c r="A109" s="243" t="s">
        <v>249</v>
      </c>
      <c r="B109" s="242"/>
      <c r="C109" s="182"/>
    </row>
    <row r="110" spans="1:7" x14ac:dyDescent="0.25">
      <c r="A110" s="243" t="s">
        <v>226</v>
      </c>
      <c r="B110" s="242">
        <v>10.9996868650118</v>
      </c>
      <c r="C110" s="182">
        <v>1.3392330383480799</v>
      </c>
    </row>
    <row r="111" spans="1:7" x14ac:dyDescent="0.25">
      <c r="A111" s="243" t="s">
        <v>227</v>
      </c>
      <c r="B111" s="242">
        <v>10.999692825787699</v>
      </c>
      <c r="C111" s="182">
        <v>1.1038575667655699</v>
      </c>
    </row>
    <row r="112" spans="1:7" x14ac:dyDescent="0.25">
      <c r="A112" s="243" t="s">
        <v>228</v>
      </c>
      <c r="B112" s="242">
        <v>10.9996983095554</v>
      </c>
      <c r="C112" s="182">
        <v>1.28323699421965</v>
      </c>
    </row>
    <row r="113" spans="1:7" x14ac:dyDescent="0.25">
      <c r="A113" s="243" t="s">
        <v>229</v>
      </c>
      <c r="B113" s="242">
        <v>10.9996871039541</v>
      </c>
      <c r="C113" s="182">
        <v>1.0930232558139501</v>
      </c>
    </row>
    <row r="114" spans="1:7" x14ac:dyDescent="0.25">
      <c r="A114" s="243" t="s">
        <v>230</v>
      </c>
      <c r="B114" s="242">
        <v>10.999689726386899</v>
      </c>
      <c r="C114" s="182">
        <v>1.28323699421965</v>
      </c>
    </row>
    <row r="115" spans="1:7" x14ac:dyDescent="0.25">
      <c r="A115" s="243" t="s">
        <v>250</v>
      </c>
      <c r="B115" s="242"/>
      <c r="C115" s="182"/>
    </row>
    <row r="116" spans="1:7" x14ac:dyDescent="0.25">
      <c r="A116" s="243" t="s">
        <v>226</v>
      </c>
      <c r="B116" s="242">
        <v>8.4139692486287903</v>
      </c>
      <c r="C116" s="182">
        <v>1.2831858407079599</v>
      </c>
    </row>
    <row r="117" spans="1:7" x14ac:dyDescent="0.25">
      <c r="A117" s="243" t="s">
        <v>227</v>
      </c>
      <c r="B117" s="242">
        <v>8.4139633270544998</v>
      </c>
      <c r="C117" s="182">
        <v>1.03254437869822</v>
      </c>
    </row>
    <row r="118" spans="1:7" x14ac:dyDescent="0.25">
      <c r="A118" s="243" t="s">
        <v>228</v>
      </c>
      <c r="B118" s="242">
        <v>8.4139473935956701</v>
      </c>
      <c r="C118" s="182">
        <v>1.0174418604651101</v>
      </c>
    </row>
    <row r="119" spans="1:7" x14ac:dyDescent="0.25">
      <c r="A119" s="243" t="s">
        <v>229</v>
      </c>
      <c r="B119" s="242">
        <v>8.4139458162729692</v>
      </c>
      <c r="C119" s="182">
        <v>1.1043478260869499</v>
      </c>
    </row>
    <row r="120" spans="1:7" x14ac:dyDescent="0.25">
      <c r="A120" s="243" t="s">
        <v>230</v>
      </c>
      <c r="B120" s="242">
        <v>8.4139420982517805</v>
      </c>
      <c r="C120" s="182">
        <v>1.1947674418604599</v>
      </c>
    </row>
    <row r="121" spans="1:7" x14ac:dyDescent="0.25">
      <c r="A121" s="243" t="s">
        <v>252</v>
      </c>
      <c r="B121" s="243"/>
      <c r="C121" s="243"/>
    </row>
    <row r="122" spans="1:7" x14ac:dyDescent="0.25">
      <c r="A122" s="243"/>
    </row>
    <row r="123" spans="1:7" x14ac:dyDescent="0.25">
      <c r="A123" s="243"/>
      <c r="E123" s="238"/>
      <c r="F123" s="238" t="s">
        <v>215</v>
      </c>
      <c r="G123" t="s">
        <v>216</v>
      </c>
    </row>
    <row r="124" spans="1:7" x14ac:dyDescent="0.25">
      <c r="A124" s="243" t="s">
        <v>226</v>
      </c>
      <c r="B124">
        <v>1.9814317025719601</v>
      </c>
      <c r="C124">
        <v>1.5575757575757501</v>
      </c>
      <c r="E124" t="s">
        <v>162</v>
      </c>
      <c r="F124" t="s">
        <v>199</v>
      </c>
      <c r="G124" t="s">
        <v>199</v>
      </c>
    </row>
    <row r="125" spans="1:7" x14ac:dyDescent="0.25">
      <c r="A125" s="243" t="s">
        <v>227</v>
      </c>
      <c r="B125">
        <v>1.994702847348</v>
      </c>
      <c r="C125">
        <v>1.39779005524861</v>
      </c>
      <c r="E125" s="198" t="s">
        <v>279</v>
      </c>
      <c r="F125" s="247">
        <f>AVERAGE(C124,C130)</f>
        <v>1.592812269031775</v>
      </c>
      <c r="G125" s="201">
        <f>AVERAGE(C142,C136)</f>
        <v>1.7083106514244151</v>
      </c>
    </row>
    <row r="126" spans="1:7" x14ac:dyDescent="0.25">
      <c r="A126" s="243" t="s">
        <v>228</v>
      </c>
      <c r="B126">
        <v>1.9759073261350399</v>
      </c>
      <c r="C126">
        <v>1.2261904761904701</v>
      </c>
      <c r="E126" s="198" t="s">
        <v>163</v>
      </c>
      <c r="F126" s="201">
        <f t="shared" ref="F126:F129" si="10">AVERAGE(C125,C131)</f>
        <v>1.2779910728220449</v>
      </c>
      <c r="G126" s="201">
        <f t="shared" ref="G126:G129" si="11">AVERAGE(C143,C137)</f>
        <v>1.25977136635819</v>
      </c>
    </row>
    <row r="127" spans="1:7" x14ac:dyDescent="0.25">
      <c r="A127" s="243" t="s">
        <v>229</v>
      </c>
      <c r="B127">
        <v>1.9785261755385399</v>
      </c>
      <c r="C127">
        <v>1.1785714285714199</v>
      </c>
      <c r="E127" s="200" t="s">
        <v>164</v>
      </c>
      <c r="F127" s="201">
        <f t="shared" si="10"/>
        <v>1.1454481792717051</v>
      </c>
      <c r="G127" s="201">
        <f t="shared" si="11"/>
        <v>1.136029411764705</v>
      </c>
    </row>
    <row r="128" spans="1:7" x14ac:dyDescent="0.25">
      <c r="A128" s="243" t="s">
        <v>230</v>
      </c>
      <c r="B128">
        <v>1.9745376099269101</v>
      </c>
      <c r="C128">
        <v>1.5119047619047601</v>
      </c>
      <c r="E128" s="198" t="s">
        <v>165</v>
      </c>
      <c r="F128" s="201">
        <f t="shared" si="10"/>
        <v>1.1863445378151201</v>
      </c>
      <c r="G128" s="201">
        <f t="shared" si="11"/>
        <v>1.1479570271222199</v>
      </c>
    </row>
    <row r="129" spans="1:7" x14ac:dyDescent="0.25">
      <c r="A129" s="243" t="s">
        <v>254</v>
      </c>
      <c r="E129" s="198" t="s">
        <v>166</v>
      </c>
      <c r="F129" s="201">
        <f t="shared" si="10"/>
        <v>1.4618347338935549</v>
      </c>
      <c r="G129" s="201">
        <f t="shared" si="11"/>
        <v>1.300651637900665</v>
      </c>
    </row>
    <row r="130" spans="1:7" x14ac:dyDescent="0.25">
      <c r="A130" s="243" t="s">
        <v>226</v>
      </c>
      <c r="B130">
        <v>5.9838443881285599</v>
      </c>
      <c r="C130">
        <v>1.6280487804878001</v>
      </c>
      <c r="E130" s="183" t="s">
        <v>217</v>
      </c>
      <c r="F130" s="201">
        <f>SMALL(F125:F129,1)</f>
        <v>1.1454481792717051</v>
      </c>
      <c r="G130" s="201">
        <f>SMALL(G125:G129,1)</f>
        <v>1.136029411764705</v>
      </c>
    </row>
    <row r="131" spans="1:7" x14ac:dyDescent="0.25">
      <c r="A131" s="243" t="s">
        <v>227</v>
      </c>
      <c r="B131">
        <v>5.9747787800882302</v>
      </c>
      <c r="C131">
        <v>1.1581920903954801</v>
      </c>
      <c r="E131" s="198" t="s">
        <v>218</v>
      </c>
      <c r="F131" s="201">
        <f>AVERAGE(F125:F130)</f>
        <v>1.3016464953509843</v>
      </c>
      <c r="G131" s="201">
        <f>AVERAGE(G125:G130)</f>
        <v>1.2814582510558166</v>
      </c>
    </row>
    <row r="132" spans="1:7" x14ac:dyDescent="0.25">
      <c r="A132" s="243" t="s">
        <v>228</v>
      </c>
      <c r="B132">
        <v>5.9797029876801</v>
      </c>
      <c r="C132">
        <v>1.0647058823529401</v>
      </c>
    </row>
    <row r="133" spans="1:7" x14ac:dyDescent="0.25">
      <c r="A133" s="243" t="s">
        <v>229</v>
      </c>
      <c r="B133">
        <v>5.9859395966997102</v>
      </c>
      <c r="C133">
        <v>1.19411764705882</v>
      </c>
    </row>
    <row r="134" spans="1:7" x14ac:dyDescent="0.25">
      <c r="A134" s="243" t="s">
        <v>230</v>
      </c>
      <c r="B134">
        <v>5.9827250031766903</v>
      </c>
      <c r="C134">
        <v>1.4117647058823499</v>
      </c>
    </row>
    <row r="135" spans="1:7" x14ac:dyDescent="0.25">
      <c r="A135" s="243" t="s">
        <v>255</v>
      </c>
    </row>
    <row r="136" spans="1:7" x14ac:dyDescent="0.25">
      <c r="A136" s="243" t="s">
        <v>226</v>
      </c>
      <c r="B136">
        <v>8.3448981479783697</v>
      </c>
      <c r="C136">
        <v>1.7878787878787801</v>
      </c>
    </row>
    <row r="137" spans="1:7" x14ac:dyDescent="0.25">
      <c r="A137" s="243" t="s">
        <v>227</v>
      </c>
      <c r="B137">
        <v>8.3340104351442594</v>
      </c>
      <c r="C137">
        <v>1.3818181818181801</v>
      </c>
    </row>
    <row r="138" spans="1:7" x14ac:dyDescent="0.25">
      <c r="A138" s="243" t="s">
        <v>228</v>
      </c>
      <c r="B138">
        <v>8.3408844156472792</v>
      </c>
      <c r="C138">
        <v>1.1470588235294099</v>
      </c>
    </row>
    <row r="139" spans="1:7" x14ac:dyDescent="0.25">
      <c r="A139" s="243" t="s">
        <v>229</v>
      </c>
      <c r="B139">
        <v>8.3394051883481399</v>
      </c>
      <c r="C139">
        <v>1.19411764705882</v>
      </c>
    </row>
    <row r="140" spans="1:7" x14ac:dyDescent="0.25">
      <c r="A140" s="243" t="s">
        <v>230</v>
      </c>
      <c r="B140">
        <v>8.3401870189039897</v>
      </c>
      <c r="C140">
        <v>1.19411764705882</v>
      </c>
    </row>
    <row r="141" spans="1:7" x14ac:dyDescent="0.25">
      <c r="A141" s="243" t="s">
        <v>256</v>
      </c>
    </row>
    <row r="142" spans="1:7" x14ac:dyDescent="0.25">
      <c r="A142" s="243" t="s">
        <v>226</v>
      </c>
      <c r="B142">
        <v>6.90064060073263</v>
      </c>
      <c r="C142">
        <v>1.6287425149700501</v>
      </c>
    </row>
    <row r="143" spans="1:7" x14ac:dyDescent="0.25">
      <c r="A143" s="243" t="s">
        <v>227</v>
      </c>
      <c r="B143">
        <v>6.9004830459273396</v>
      </c>
      <c r="C143">
        <v>1.1377245508981999</v>
      </c>
    </row>
    <row r="144" spans="1:7" x14ac:dyDescent="0.25">
      <c r="A144" s="243" t="s">
        <v>228</v>
      </c>
      <c r="B144">
        <v>6.9005658246603598</v>
      </c>
      <c r="C144">
        <v>1.125</v>
      </c>
    </row>
    <row r="145" spans="1:7" x14ac:dyDescent="0.25">
      <c r="A145" s="243" t="s">
        <v>229</v>
      </c>
      <c r="B145">
        <v>6.9119744320638201</v>
      </c>
      <c r="C145">
        <v>1.1017964071856201</v>
      </c>
    </row>
    <row r="146" spans="1:7" x14ac:dyDescent="0.25">
      <c r="A146" s="243" t="s">
        <v>230</v>
      </c>
      <c r="B146">
        <v>6.91187548901594</v>
      </c>
      <c r="C146">
        <v>1.40718562874251</v>
      </c>
    </row>
    <row r="147" spans="1:7" x14ac:dyDescent="0.25">
      <c r="A147" s="243" t="s">
        <v>257</v>
      </c>
      <c r="E147" s="238"/>
      <c r="F147" s="238" t="s">
        <v>215</v>
      </c>
      <c r="G147" t="s">
        <v>216</v>
      </c>
    </row>
    <row r="148" spans="1:7" x14ac:dyDescent="0.25">
      <c r="A148" s="243" t="s">
        <v>226</v>
      </c>
      <c r="B148">
        <v>1.99442052316757</v>
      </c>
      <c r="C148">
        <v>1.6732026143790799</v>
      </c>
      <c r="E148" t="s">
        <v>162</v>
      </c>
      <c r="F148" t="s">
        <v>199</v>
      </c>
      <c r="G148" t="s">
        <v>199</v>
      </c>
    </row>
    <row r="149" spans="1:7" x14ac:dyDescent="0.25">
      <c r="A149" s="243" t="s">
        <v>227</v>
      </c>
      <c r="B149">
        <v>1.98749826229826</v>
      </c>
      <c r="C149">
        <v>1.23952095808383</v>
      </c>
      <c r="E149" s="198" t="s">
        <v>279</v>
      </c>
      <c r="F149" s="201">
        <f>AVERAGE(C148,C154)</f>
        <v>1.5882569363286101</v>
      </c>
      <c r="G149" s="247">
        <f>AVERAGE(C166,C160)</f>
        <v>1.47402597402597</v>
      </c>
    </row>
    <row r="150" spans="1:7" x14ac:dyDescent="0.25">
      <c r="A150" s="243" t="s">
        <v>228</v>
      </c>
      <c r="B150">
        <v>1.9954506329861601</v>
      </c>
      <c r="C150">
        <v>1.4090909090909001</v>
      </c>
      <c r="E150" s="198" t="s">
        <v>163</v>
      </c>
      <c r="F150" s="201">
        <f t="shared" ref="F150:F153" si="12">AVERAGE(C149,C155)</f>
        <v>1.18016316360567</v>
      </c>
      <c r="G150" s="201">
        <f t="shared" ref="G150:G153" si="13">AVERAGE(C167,C161)</f>
        <v>1.42098039215686</v>
      </c>
    </row>
    <row r="151" spans="1:7" x14ac:dyDescent="0.25">
      <c r="A151" s="243" t="s">
        <v>229</v>
      </c>
      <c r="B151">
        <v>1.9867916758914299</v>
      </c>
      <c r="C151">
        <v>1.3846153846153799</v>
      </c>
      <c r="E151" s="200" t="s">
        <v>164</v>
      </c>
      <c r="F151" s="201">
        <f t="shared" si="12"/>
        <v>1.2564935064934999</v>
      </c>
      <c r="G151" s="201">
        <f t="shared" si="13"/>
        <v>1.133116883116875</v>
      </c>
    </row>
    <row r="152" spans="1:7" x14ac:dyDescent="0.25">
      <c r="A152" s="243" t="s">
        <v>230</v>
      </c>
      <c r="B152">
        <v>1.9914460263387499</v>
      </c>
      <c r="C152">
        <v>1.4090909090909001</v>
      </c>
      <c r="E152" s="198" t="s">
        <v>165</v>
      </c>
      <c r="F152" s="201">
        <f t="shared" si="12"/>
        <v>1.3156843156843099</v>
      </c>
      <c r="G152" s="201">
        <f t="shared" si="13"/>
        <v>1.2889610389610349</v>
      </c>
    </row>
    <row r="153" spans="1:7" x14ac:dyDescent="0.25">
      <c r="A153" s="243" t="s">
        <v>258</v>
      </c>
      <c r="E153" s="198" t="s">
        <v>166</v>
      </c>
      <c r="F153" s="201">
        <f t="shared" si="12"/>
        <v>1.43506493506493</v>
      </c>
      <c r="G153" s="201">
        <f t="shared" si="13"/>
        <v>1.4610389610389549</v>
      </c>
    </row>
    <row r="154" spans="1:7" x14ac:dyDescent="0.25">
      <c r="A154" s="243" t="s">
        <v>226</v>
      </c>
      <c r="B154">
        <v>5.9985114558800996</v>
      </c>
      <c r="C154">
        <v>1.5033112582781401</v>
      </c>
      <c r="E154" s="183" t="s">
        <v>217</v>
      </c>
      <c r="F154" s="201">
        <f>SMALL(F149:F153,1)</f>
        <v>1.18016316360567</v>
      </c>
      <c r="G154" s="201">
        <f>SMALL(G149:G153,1)</f>
        <v>1.133116883116875</v>
      </c>
    </row>
    <row r="155" spans="1:7" x14ac:dyDescent="0.25">
      <c r="A155" s="243" t="s">
        <v>227</v>
      </c>
      <c r="B155">
        <v>5.9947919800815601</v>
      </c>
      <c r="C155">
        <v>1.1208053691275099</v>
      </c>
      <c r="E155" s="198" t="s">
        <v>218</v>
      </c>
      <c r="F155" s="201">
        <f>AVERAGE(F149:F154)</f>
        <v>1.3259710034637817</v>
      </c>
      <c r="G155" s="201">
        <f>AVERAGE(G149:G154)</f>
        <v>1.3185400220694283</v>
      </c>
    </row>
    <row r="156" spans="1:7" x14ac:dyDescent="0.25">
      <c r="A156" s="243" t="s">
        <v>228</v>
      </c>
      <c r="B156">
        <v>5.9749809583785796</v>
      </c>
      <c r="C156">
        <v>1.1038961038960999</v>
      </c>
    </row>
    <row r="157" spans="1:7" x14ac:dyDescent="0.25">
      <c r="A157" s="243" t="s">
        <v>229</v>
      </c>
      <c r="B157">
        <v>5.9791208928722099</v>
      </c>
      <c r="C157">
        <v>1.2467532467532401</v>
      </c>
    </row>
    <row r="158" spans="1:7" x14ac:dyDescent="0.25">
      <c r="A158" s="243" t="s">
        <v>230</v>
      </c>
      <c r="B158">
        <v>5.9883792932456004</v>
      </c>
      <c r="C158">
        <v>1.46103896103896</v>
      </c>
    </row>
    <row r="159" spans="1:7" x14ac:dyDescent="0.25">
      <c r="A159" s="243" t="s">
        <v>259</v>
      </c>
    </row>
    <row r="160" spans="1:7" x14ac:dyDescent="0.25">
      <c r="A160" s="243" t="s">
        <v>226</v>
      </c>
      <c r="B160">
        <v>7.6391237663674296</v>
      </c>
      <c r="C160">
        <v>1.5</v>
      </c>
    </row>
    <row r="161" spans="1:7" x14ac:dyDescent="0.25">
      <c r="A161" s="243" t="s">
        <v>227</v>
      </c>
      <c r="B161">
        <v>7.6355355478957696</v>
      </c>
      <c r="C161">
        <v>1.2733333333333301</v>
      </c>
    </row>
    <row r="162" spans="1:7" x14ac:dyDescent="0.25">
      <c r="A162" s="243" t="s">
        <v>228</v>
      </c>
      <c r="B162">
        <v>7.6390494752178402</v>
      </c>
      <c r="C162">
        <v>1.07792207792207</v>
      </c>
    </row>
    <row r="163" spans="1:7" x14ac:dyDescent="0.25">
      <c r="A163" s="243" t="s">
        <v>229</v>
      </c>
      <c r="B163">
        <v>7.6360876446735499</v>
      </c>
      <c r="C163">
        <v>1.27272727272727</v>
      </c>
    </row>
    <row r="164" spans="1:7" x14ac:dyDescent="0.25">
      <c r="A164" s="243" t="s">
        <v>230</v>
      </c>
      <c r="B164">
        <v>7.6441869957850104</v>
      </c>
      <c r="C164">
        <v>1.38961038961038</v>
      </c>
    </row>
    <row r="165" spans="1:7" x14ac:dyDescent="0.25">
      <c r="A165" s="243" t="s">
        <v>260</v>
      </c>
    </row>
    <row r="166" spans="1:7" x14ac:dyDescent="0.25">
      <c r="A166" s="243" t="s">
        <v>226</v>
      </c>
      <c r="B166">
        <v>6.8496554088558996</v>
      </c>
      <c r="C166">
        <v>1.44805194805194</v>
      </c>
    </row>
    <row r="167" spans="1:7" x14ac:dyDescent="0.25">
      <c r="A167" s="243" t="s">
        <v>227</v>
      </c>
      <c r="B167">
        <v>6.8508723837254903</v>
      </c>
      <c r="C167">
        <v>1.5686274509803899</v>
      </c>
    </row>
    <row r="168" spans="1:7" x14ac:dyDescent="0.25">
      <c r="A168" s="243" t="s">
        <v>228</v>
      </c>
      <c r="B168">
        <v>6.8493427187896101</v>
      </c>
      <c r="C168">
        <v>1.18831168831168</v>
      </c>
    </row>
    <row r="169" spans="1:7" x14ac:dyDescent="0.25">
      <c r="A169" s="243" t="s">
        <v>229</v>
      </c>
      <c r="B169">
        <v>6.8490980732283804</v>
      </c>
      <c r="C169">
        <v>1.3051948051947999</v>
      </c>
    </row>
    <row r="170" spans="1:7" x14ac:dyDescent="0.25">
      <c r="A170" s="243" t="s">
        <v>230</v>
      </c>
      <c r="B170">
        <v>6.8466924729969403</v>
      </c>
      <c r="C170">
        <v>1.5324675324675301</v>
      </c>
    </row>
    <row r="171" spans="1:7" x14ac:dyDescent="0.25">
      <c r="A171" s="243" t="s">
        <v>261</v>
      </c>
      <c r="E171" s="238"/>
      <c r="F171" s="238" t="s">
        <v>215</v>
      </c>
      <c r="G171" t="s">
        <v>216</v>
      </c>
    </row>
    <row r="172" spans="1:7" x14ac:dyDescent="0.25">
      <c r="A172" s="243" t="s">
        <v>226</v>
      </c>
      <c r="B172">
        <v>1.99291671121372</v>
      </c>
      <c r="C172">
        <v>1.6875</v>
      </c>
      <c r="E172" t="s">
        <v>162</v>
      </c>
      <c r="F172" t="s">
        <v>199</v>
      </c>
      <c r="G172" t="s">
        <v>199</v>
      </c>
    </row>
    <row r="173" spans="1:7" x14ac:dyDescent="0.25">
      <c r="A173" s="243" t="s">
        <v>227</v>
      </c>
      <c r="B173">
        <v>1.9927519252577</v>
      </c>
      <c r="C173">
        <v>1.3006993006993</v>
      </c>
      <c r="E173" s="198" t="s">
        <v>279</v>
      </c>
      <c r="F173" s="247">
        <f>AVERAGE(C172,C178)</f>
        <v>1.84375</v>
      </c>
      <c r="G173" s="201">
        <f>AVERAGE(C190,C184)</f>
        <v>2.38</v>
      </c>
    </row>
    <row r="174" spans="1:7" x14ac:dyDescent="0.25">
      <c r="A174" s="243" t="s">
        <v>228</v>
      </c>
      <c r="B174">
        <v>1.9980627092430501</v>
      </c>
      <c r="C174">
        <v>1.3410852713178201</v>
      </c>
      <c r="E174" s="198" t="s">
        <v>163</v>
      </c>
      <c r="F174" s="201">
        <f t="shared" ref="F174:F177" si="14">AVERAGE(C173,C179)</f>
        <v>1.3629480755465</v>
      </c>
      <c r="G174" s="201">
        <f t="shared" ref="G174:G177" si="15">AVERAGE(C191,C185)</f>
        <v>1.396825396825395</v>
      </c>
    </row>
    <row r="175" spans="1:7" x14ac:dyDescent="0.25">
      <c r="A175" s="243" t="s">
        <v>229</v>
      </c>
      <c r="B175">
        <v>1.99855464533504</v>
      </c>
      <c r="C175">
        <v>2.4761904761904701</v>
      </c>
      <c r="E175" s="200" t="s">
        <v>164</v>
      </c>
      <c r="F175" s="201">
        <f t="shared" si="14"/>
        <v>1.4067631080998502</v>
      </c>
      <c r="G175" s="201">
        <f t="shared" si="15"/>
        <v>1.29296875</v>
      </c>
    </row>
    <row r="176" spans="1:7" x14ac:dyDescent="0.25">
      <c r="A176" s="243" t="s">
        <v>230</v>
      </c>
      <c r="B176">
        <v>1.99972368977524</v>
      </c>
      <c r="C176">
        <v>1.6434108527131699</v>
      </c>
      <c r="E176" s="198" t="s">
        <v>165</v>
      </c>
      <c r="F176" s="201">
        <f t="shared" si="14"/>
        <v>1.898251488095235</v>
      </c>
      <c r="G176" s="201">
        <f t="shared" si="15"/>
        <v>1.76725874381981</v>
      </c>
    </row>
    <row r="177" spans="1:7" x14ac:dyDescent="0.25">
      <c r="A177" s="243" t="s">
        <v>262</v>
      </c>
      <c r="E177" s="198" t="s">
        <v>166</v>
      </c>
      <c r="F177" s="201">
        <f t="shared" si="14"/>
        <v>1.4999999999999949</v>
      </c>
      <c r="G177" s="201">
        <f t="shared" si="15"/>
        <v>1.9496124031007751</v>
      </c>
    </row>
    <row r="178" spans="1:7" x14ac:dyDescent="0.25">
      <c r="A178" s="243" t="s">
        <v>226</v>
      </c>
      <c r="B178">
        <v>5.9994527499086896</v>
      </c>
      <c r="C178">
        <v>2</v>
      </c>
      <c r="E178" s="183" t="s">
        <v>217</v>
      </c>
      <c r="F178" s="201">
        <f>SMALL(F173:F177,1)</f>
        <v>1.3629480755465</v>
      </c>
      <c r="G178" s="201">
        <f>SMALL(G173:G177,1)</f>
        <v>1.29296875</v>
      </c>
    </row>
    <row r="179" spans="1:7" x14ac:dyDescent="0.25">
      <c r="A179" s="243" t="s">
        <v>227</v>
      </c>
      <c r="B179">
        <v>5.9847072320779704</v>
      </c>
      <c r="C179">
        <v>1.4251968503937</v>
      </c>
      <c r="E179" s="198" t="s">
        <v>218</v>
      </c>
      <c r="F179" s="201">
        <f>AVERAGE(F173:F178)</f>
        <v>1.5624434578813469</v>
      </c>
      <c r="G179" s="201">
        <f>AVERAGE(G173:G178)</f>
        <v>1.6799390072909965</v>
      </c>
    </row>
    <row r="180" spans="1:7" x14ac:dyDescent="0.25">
      <c r="A180" s="243" t="s">
        <v>228</v>
      </c>
      <c r="B180">
        <v>5.9883792932456004</v>
      </c>
      <c r="C180">
        <v>1.47244094488188</v>
      </c>
    </row>
    <row r="181" spans="1:7" x14ac:dyDescent="0.25">
      <c r="A181" s="243" t="s">
        <v>229</v>
      </c>
      <c r="B181">
        <v>5.9889569306654602</v>
      </c>
      <c r="C181">
        <v>1.3203125</v>
      </c>
    </row>
    <row r="182" spans="1:7" x14ac:dyDescent="0.25">
      <c r="A182" s="243" t="s">
        <v>230</v>
      </c>
      <c r="B182">
        <v>5.97061838431447</v>
      </c>
      <c r="C182">
        <v>1.3565891472868199</v>
      </c>
    </row>
    <row r="183" spans="1:7" x14ac:dyDescent="0.25">
      <c r="A183" s="243" t="s">
        <v>263</v>
      </c>
    </row>
    <row r="184" spans="1:7" x14ac:dyDescent="0.25">
      <c r="A184" s="243" t="s">
        <v>226</v>
      </c>
      <c r="B184">
        <v>6.4471712941792498</v>
      </c>
      <c r="C184">
        <v>2</v>
      </c>
    </row>
    <row r="185" spans="1:7" x14ac:dyDescent="0.25">
      <c r="A185" s="243" t="s">
        <v>227</v>
      </c>
      <c r="B185">
        <v>6.4517643791131096</v>
      </c>
      <c r="C185">
        <v>1.4523809523809501</v>
      </c>
    </row>
    <row r="186" spans="1:7" x14ac:dyDescent="0.25">
      <c r="A186" s="243" t="s">
        <v>228</v>
      </c>
      <c r="B186">
        <v>6.4491316147691196</v>
      </c>
      <c r="C186">
        <v>1.1484375</v>
      </c>
    </row>
    <row r="187" spans="1:7" x14ac:dyDescent="0.25">
      <c r="A187" s="243" t="s">
        <v>229</v>
      </c>
      <c r="B187">
        <v>6.4455109293139401</v>
      </c>
      <c r="C187">
        <v>1.5581395348837199</v>
      </c>
    </row>
    <row r="188" spans="1:7" x14ac:dyDescent="0.25">
      <c r="A188" s="243" t="s">
        <v>230</v>
      </c>
      <c r="B188">
        <v>6.4498993619106901</v>
      </c>
      <c r="C188">
        <v>1.89922480620155</v>
      </c>
    </row>
    <row r="189" spans="1:7" x14ac:dyDescent="0.25">
      <c r="A189" s="243" t="s">
        <v>264</v>
      </c>
    </row>
    <row r="190" spans="1:7" x14ac:dyDescent="0.25">
      <c r="A190" s="243" t="s">
        <v>226</v>
      </c>
      <c r="B190">
        <v>8.5654806282198201</v>
      </c>
      <c r="C190">
        <v>2.76</v>
      </c>
    </row>
    <row r="191" spans="1:7" x14ac:dyDescent="0.25">
      <c r="A191" s="243" t="s">
        <v>227</v>
      </c>
      <c r="B191">
        <v>8.5640725660940706</v>
      </c>
      <c r="C191">
        <v>1.3412698412698401</v>
      </c>
    </row>
    <row r="192" spans="1:7" x14ac:dyDescent="0.25">
      <c r="A192" s="243" t="s">
        <v>228</v>
      </c>
      <c r="B192">
        <v>8.5638818942802395</v>
      </c>
      <c r="C192">
        <v>1.4375</v>
      </c>
    </row>
    <row r="193" spans="1:7" x14ac:dyDescent="0.25">
      <c r="A193" s="243" t="s">
        <v>229</v>
      </c>
      <c r="B193">
        <v>8.5649327818707306</v>
      </c>
      <c r="C193">
        <v>1.9763779527559</v>
      </c>
    </row>
    <row r="194" spans="1:7" x14ac:dyDescent="0.25">
      <c r="A194" s="243" t="s">
        <v>230</v>
      </c>
      <c r="B194">
        <v>8.5653446706596892</v>
      </c>
      <c r="C194">
        <v>2</v>
      </c>
    </row>
    <row r="195" spans="1:7" x14ac:dyDescent="0.25">
      <c r="A195" s="243" t="s">
        <v>265</v>
      </c>
      <c r="E195" s="238"/>
      <c r="F195" s="238" t="s">
        <v>215</v>
      </c>
      <c r="G195" t="s">
        <v>216</v>
      </c>
    </row>
    <row r="196" spans="1:7" x14ac:dyDescent="0.25">
      <c r="A196" s="243" t="s">
        <v>226</v>
      </c>
      <c r="B196">
        <v>1.9983915611297201</v>
      </c>
      <c r="C196">
        <v>2.0964912280701702</v>
      </c>
      <c r="E196" t="s">
        <v>162</v>
      </c>
      <c r="F196" t="s">
        <v>199</v>
      </c>
      <c r="G196" t="s">
        <v>199</v>
      </c>
    </row>
    <row r="197" spans="1:7" x14ac:dyDescent="0.25">
      <c r="A197" s="243" t="s">
        <v>227</v>
      </c>
      <c r="B197">
        <v>1.97479672252037</v>
      </c>
      <c r="C197">
        <v>1.85964912280701</v>
      </c>
      <c r="E197" s="198" t="s">
        <v>279</v>
      </c>
      <c r="F197" s="247">
        <f>AVERAGE(C196,C202)</f>
        <v>2.06117664851784</v>
      </c>
      <c r="G197" s="201">
        <f>AVERAGE(C214,C208)</f>
        <v>2.2133867276887851</v>
      </c>
    </row>
    <row r="198" spans="1:7" x14ac:dyDescent="0.25">
      <c r="A198" s="243" t="s">
        <v>228</v>
      </c>
      <c r="B198">
        <v>1.9989951962374499</v>
      </c>
      <c r="C198">
        <v>1.83620689655172</v>
      </c>
      <c r="E198" s="198" t="s">
        <v>163</v>
      </c>
      <c r="F198" s="201">
        <f t="shared" ref="F198:F201" si="16">AVERAGE(C197,C203)</f>
        <v>2.0037376048817652</v>
      </c>
      <c r="G198" s="201">
        <f t="shared" ref="G198:G201" si="17">AVERAGE(C215,C209)</f>
        <v>1.8521739130434751</v>
      </c>
    </row>
    <row r="199" spans="1:7" x14ac:dyDescent="0.25">
      <c r="A199" s="243" t="s">
        <v>229</v>
      </c>
      <c r="B199">
        <v>1.9985091546656799</v>
      </c>
      <c r="C199">
        <v>1.36206896551724</v>
      </c>
      <c r="E199" s="200" t="s">
        <v>164</v>
      </c>
      <c r="F199" s="201">
        <f t="shared" si="16"/>
        <v>1.6465517241379248</v>
      </c>
      <c r="G199" s="201">
        <f t="shared" si="17"/>
        <v>1.51491754122938</v>
      </c>
    </row>
    <row r="200" spans="1:7" x14ac:dyDescent="0.25">
      <c r="A200" s="243" t="s">
        <v>230</v>
      </c>
      <c r="B200">
        <v>1.99282780247962</v>
      </c>
      <c r="C200">
        <v>1.9739130434782599</v>
      </c>
      <c r="E200" s="198" t="s">
        <v>165</v>
      </c>
      <c r="F200" s="201">
        <f t="shared" si="16"/>
        <v>1.6594827586206851</v>
      </c>
      <c r="G200" s="201">
        <f t="shared" si="17"/>
        <v>1.9646926536731599</v>
      </c>
    </row>
    <row r="201" spans="1:7" x14ac:dyDescent="0.25">
      <c r="A201" s="243" t="s">
        <v>266</v>
      </c>
      <c r="E201" s="198" t="s">
        <v>166</v>
      </c>
      <c r="F201" s="201">
        <f t="shared" si="16"/>
        <v>1.9869565217391298</v>
      </c>
      <c r="G201" s="201">
        <f t="shared" si="17"/>
        <v>2.0100824587706101</v>
      </c>
    </row>
    <row r="202" spans="1:7" x14ac:dyDescent="0.25">
      <c r="A202" s="243" t="s">
        <v>226</v>
      </c>
      <c r="B202">
        <v>5.9887952602548404</v>
      </c>
      <c r="C202">
        <v>2.0258620689655098</v>
      </c>
      <c r="E202" s="183" t="s">
        <v>217</v>
      </c>
      <c r="F202" s="201">
        <f>SMALL(F197:F201,1)</f>
        <v>1.6465517241379248</v>
      </c>
      <c r="G202" s="201">
        <f>SMALL(G197:G201,1)</f>
        <v>1.51491754122938</v>
      </c>
    </row>
    <row r="203" spans="1:7" x14ac:dyDescent="0.25">
      <c r="A203" s="243" t="s">
        <v>227</v>
      </c>
      <c r="B203">
        <v>5.9992138160278197</v>
      </c>
      <c r="C203">
        <v>2.14782608695652</v>
      </c>
      <c r="E203" s="198" t="s">
        <v>218</v>
      </c>
      <c r="F203" s="201">
        <f>AVERAGE(F197:F202)</f>
        <v>1.8340761636725451</v>
      </c>
      <c r="G203" s="201">
        <f>AVERAGE(G197:G202)</f>
        <v>1.8450284726057982</v>
      </c>
    </row>
    <row r="204" spans="1:7" x14ac:dyDescent="0.25">
      <c r="A204" s="243" t="s">
        <v>228</v>
      </c>
      <c r="B204">
        <v>5.98346674709759</v>
      </c>
      <c r="C204">
        <v>1.4568965517241299</v>
      </c>
    </row>
    <row r="205" spans="1:7" x14ac:dyDescent="0.25">
      <c r="A205" s="243" t="s">
        <v>229</v>
      </c>
      <c r="B205">
        <v>5.9854928550478697</v>
      </c>
      <c r="C205">
        <v>1.9568965517241299</v>
      </c>
    </row>
    <row r="206" spans="1:7" x14ac:dyDescent="0.25">
      <c r="A206" s="243" t="s">
        <v>230</v>
      </c>
      <c r="B206">
        <v>5.9854027833413799</v>
      </c>
      <c r="C206">
        <v>2</v>
      </c>
    </row>
    <row r="207" spans="1:7" x14ac:dyDescent="0.25">
      <c r="A207" s="243" t="s">
        <v>267</v>
      </c>
    </row>
    <row r="208" spans="1:7" x14ac:dyDescent="0.25">
      <c r="A208" s="243" t="s">
        <v>226</v>
      </c>
      <c r="B208">
        <v>6.9419454532091196</v>
      </c>
      <c r="C208">
        <v>2.07894736842105</v>
      </c>
    </row>
    <row r="209" spans="1:7" x14ac:dyDescent="0.25">
      <c r="A209" s="243" t="s">
        <v>227</v>
      </c>
      <c r="B209">
        <v>6.94800027397197</v>
      </c>
      <c r="C209">
        <v>1.5043478260869501</v>
      </c>
    </row>
    <row r="210" spans="1:7" x14ac:dyDescent="0.25">
      <c r="A210" s="243" t="s">
        <v>228</v>
      </c>
      <c r="B210">
        <v>6.9459580099513296</v>
      </c>
      <c r="C210">
        <v>1.5689655172413699</v>
      </c>
    </row>
    <row r="211" spans="1:7" x14ac:dyDescent="0.25">
      <c r="A211" s="243" t="s">
        <v>229</v>
      </c>
      <c r="B211">
        <v>6.9419446156959497</v>
      </c>
      <c r="C211">
        <v>1.8086956521739099</v>
      </c>
    </row>
    <row r="212" spans="1:7" x14ac:dyDescent="0.25">
      <c r="A212" s="243" t="s">
        <v>230</v>
      </c>
      <c r="B212">
        <v>6.9462820090226396</v>
      </c>
      <c r="C212">
        <v>1.6810344827586201</v>
      </c>
    </row>
    <row r="213" spans="1:7" x14ac:dyDescent="0.25">
      <c r="A213" s="243" t="s">
        <v>268</v>
      </c>
    </row>
    <row r="214" spans="1:7" x14ac:dyDescent="0.25">
      <c r="A214" s="243" t="s">
        <v>226</v>
      </c>
      <c r="B214">
        <v>9.3796738252307694</v>
      </c>
      <c r="C214">
        <v>2.3478260869565202</v>
      </c>
    </row>
    <row r="215" spans="1:7" x14ac:dyDescent="0.25">
      <c r="A215" s="243" t="s">
        <v>227</v>
      </c>
      <c r="B215">
        <v>9.3699589426276599</v>
      </c>
      <c r="C215">
        <v>2.2000000000000002</v>
      </c>
    </row>
    <row r="216" spans="1:7" x14ac:dyDescent="0.25">
      <c r="A216" s="243" t="s">
        <v>228</v>
      </c>
      <c r="B216">
        <v>9.3555245032449701</v>
      </c>
      <c r="C216">
        <v>1.46086956521739</v>
      </c>
    </row>
    <row r="217" spans="1:7" x14ac:dyDescent="0.25">
      <c r="A217" s="243" t="s">
        <v>229</v>
      </c>
      <c r="B217">
        <v>9.3715788590762301</v>
      </c>
      <c r="C217">
        <v>2.1206896551724101</v>
      </c>
    </row>
    <row r="218" spans="1:7" x14ac:dyDescent="0.25">
      <c r="A218" s="243" t="s">
        <v>230</v>
      </c>
      <c r="B218">
        <v>9.3642073452789099</v>
      </c>
      <c r="C218">
        <v>2.3391304347826001</v>
      </c>
    </row>
    <row r="219" spans="1:7" x14ac:dyDescent="0.25">
      <c r="A219" s="243" t="s">
        <v>269</v>
      </c>
      <c r="E219" s="238"/>
      <c r="F219" s="238" t="s">
        <v>215</v>
      </c>
      <c r="G219" t="s">
        <v>216</v>
      </c>
    </row>
    <row r="220" spans="1:7" x14ac:dyDescent="0.25">
      <c r="A220" s="243" t="s">
        <v>226</v>
      </c>
      <c r="B220">
        <v>1.9954511097909999</v>
      </c>
      <c r="C220">
        <v>1.78125</v>
      </c>
      <c r="E220" t="s">
        <v>162</v>
      </c>
      <c r="F220" t="s">
        <v>199</v>
      </c>
      <c r="G220" t="s">
        <v>199</v>
      </c>
    </row>
    <row r="221" spans="1:7" x14ac:dyDescent="0.25">
      <c r="A221" s="243" t="s">
        <v>227</v>
      </c>
      <c r="B221">
        <v>1.99088457022332</v>
      </c>
      <c r="C221">
        <v>1.7984496124031</v>
      </c>
      <c r="E221" s="198" t="s">
        <v>279</v>
      </c>
      <c r="F221" s="247">
        <f>AVERAGE(C220,C226)</f>
        <v>1.930625</v>
      </c>
      <c r="G221" s="201">
        <f>AVERAGE(C238,C232)</f>
        <v>2.1220472440944849</v>
      </c>
    </row>
    <row r="222" spans="1:7" x14ac:dyDescent="0.25">
      <c r="A222" s="243" t="s">
        <v>228</v>
      </c>
      <c r="B222">
        <v>1.998845484829</v>
      </c>
      <c r="C222">
        <v>1.544</v>
      </c>
      <c r="E222" s="198" t="s">
        <v>163</v>
      </c>
      <c r="F222" s="201">
        <f t="shared" ref="F222:F225" si="18">AVERAGE(C221,C227)</f>
        <v>1.7693035463590299</v>
      </c>
      <c r="G222" s="201">
        <f t="shared" ref="G222:G225" si="19">AVERAGE(C239,C233)</f>
        <v>1.6885389326334148</v>
      </c>
    </row>
    <row r="223" spans="1:7" x14ac:dyDescent="0.25">
      <c r="A223" s="243" t="s">
        <v>229</v>
      </c>
      <c r="B223">
        <v>1.9989966267457999</v>
      </c>
      <c r="C223">
        <v>2.0720000000000001</v>
      </c>
      <c r="E223" s="200" t="s">
        <v>164</v>
      </c>
      <c r="F223" s="201">
        <f t="shared" si="18"/>
        <v>1.504</v>
      </c>
      <c r="G223" s="201">
        <f t="shared" si="19"/>
        <v>1.42744217519685</v>
      </c>
    </row>
    <row r="224" spans="1:7" x14ac:dyDescent="0.25">
      <c r="A224" s="243" t="s">
        <v>230</v>
      </c>
      <c r="B224">
        <v>1.9987430422866499</v>
      </c>
      <c r="C224">
        <v>1.4645669291338499</v>
      </c>
      <c r="E224" s="198" t="s">
        <v>165</v>
      </c>
      <c r="F224" s="201">
        <f t="shared" si="18"/>
        <v>2.051873015873015</v>
      </c>
      <c r="G224" s="201">
        <f t="shared" si="19"/>
        <v>1.63148991141732</v>
      </c>
    </row>
    <row r="225" spans="1:7" x14ac:dyDescent="0.25">
      <c r="A225" s="243" t="s">
        <v>270</v>
      </c>
      <c r="E225" s="198" t="s">
        <v>166</v>
      </c>
      <c r="F225" s="201">
        <f t="shared" si="18"/>
        <v>2.0338707661542248</v>
      </c>
      <c r="G225" s="201">
        <f t="shared" si="19"/>
        <v>1.49701648622047</v>
      </c>
    </row>
    <row r="226" spans="1:7" x14ac:dyDescent="0.25">
      <c r="A226" s="243" t="s">
        <v>226</v>
      </c>
      <c r="B226">
        <v>5.5550536447391696</v>
      </c>
      <c r="C226">
        <v>2.08</v>
      </c>
      <c r="E226" s="183" t="s">
        <v>217</v>
      </c>
      <c r="F226" s="201">
        <f>SMALL(F221:F225,1)</f>
        <v>1.504</v>
      </c>
      <c r="G226" s="201">
        <f>SMALL(G221:G225,1)</f>
        <v>1.42744217519685</v>
      </c>
    </row>
    <row r="227" spans="1:7" x14ac:dyDescent="0.25">
      <c r="A227" s="243" t="s">
        <v>227</v>
      </c>
      <c r="B227">
        <v>5.55455209708329</v>
      </c>
      <c r="C227">
        <v>1.74015748031496</v>
      </c>
      <c r="E227" s="198" t="s">
        <v>218</v>
      </c>
      <c r="F227" s="201">
        <f>AVERAGE(F221:F226)</f>
        <v>1.7989453880643784</v>
      </c>
      <c r="G227" s="201">
        <f>AVERAGE(G221:G226)</f>
        <v>1.6323294874598984</v>
      </c>
    </row>
    <row r="228" spans="1:7" x14ac:dyDescent="0.25">
      <c r="A228" s="243" t="s">
        <v>228</v>
      </c>
      <c r="B228">
        <v>5.5549778821654598</v>
      </c>
      <c r="C228">
        <v>1.464</v>
      </c>
    </row>
    <row r="229" spans="1:7" x14ac:dyDescent="0.25">
      <c r="A229" s="243" t="s">
        <v>229</v>
      </c>
      <c r="B229">
        <v>5.5550405097386797</v>
      </c>
      <c r="C229">
        <v>2.0317460317460299</v>
      </c>
    </row>
    <row r="230" spans="1:7" x14ac:dyDescent="0.25">
      <c r="A230" s="243" t="s">
        <v>230</v>
      </c>
      <c r="B230">
        <v>5.5508282512273803</v>
      </c>
      <c r="C230">
        <v>2.6031746031746001</v>
      </c>
    </row>
    <row r="231" spans="1:7" x14ac:dyDescent="0.25">
      <c r="A231" s="243" t="s">
        <v>271</v>
      </c>
    </row>
    <row r="232" spans="1:7" x14ac:dyDescent="0.25">
      <c r="A232" s="243" t="s">
        <v>226</v>
      </c>
      <c r="B232">
        <v>6.9541937603297104</v>
      </c>
      <c r="C232">
        <v>1.9606299212598399</v>
      </c>
    </row>
    <row r="233" spans="1:7" x14ac:dyDescent="0.25">
      <c r="A233" s="243" t="s">
        <v>227</v>
      </c>
      <c r="B233">
        <v>6.95329039515775</v>
      </c>
      <c r="C233">
        <v>1.88888888888888</v>
      </c>
    </row>
    <row r="234" spans="1:7" x14ac:dyDescent="0.25">
      <c r="A234" s="243" t="s">
        <v>228</v>
      </c>
      <c r="B234">
        <v>6.9545456336300404</v>
      </c>
      <c r="C234">
        <v>1.4296875</v>
      </c>
    </row>
    <row r="235" spans="1:7" x14ac:dyDescent="0.25">
      <c r="A235" s="243" t="s">
        <v>229</v>
      </c>
      <c r="B235">
        <v>6.9551571746017196</v>
      </c>
      <c r="C235">
        <v>1.6015625</v>
      </c>
    </row>
    <row r="236" spans="1:7" x14ac:dyDescent="0.25">
      <c r="A236" s="243" t="s">
        <v>230</v>
      </c>
      <c r="B236">
        <v>6.9532404445306799</v>
      </c>
      <c r="C236">
        <v>1.7578125</v>
      </c>
    </row>
    <row r="237" spans="1:7" x14ac:dyDescent="0.25">
      <c r="A237" s="243" t="s">
        <v>272</v>
      </c>
    </row>
    <row r="238" spans="1:7" x14ac:dyDescent="0.25">
      <c r="A238" s="243" t="s">
        <v>226</v>
      </c>
      <c r="B238">
        <v>7.2151722104053304</v>
      </c>
      <c r="C238">
        <v>2.2834645669291298</v>
      </c>
    </row>
    <row r="239" spans="1:7" x14ac:dyDescent="0.25">
      <c r="A239" s="243" t="s">
        <v>227</v>
      </c>
      <c r="B239">
        <v>7.2148728611979296</v>
      </c>
      <c r="C239">
        <v>1.4881889763779499</v>
      </c>
    </row>
    <row r="240" spans="1:7" x14ac:dyDescent="0.25">
      <c r="A240" s="243" t="s">
        <v>228</v>
      </c>
      <c r="B240">
        <v>7.2149419186314399</v>
      </c>
      <c r="C240">
        <v>1.4251968503937</v>
      </c>
    </row>
    <row r="241" spans="1:7" x14ac:dyDescent="0.25">
      <c r="A241" s="243" t="s">
        <v>229</v>
      </c>
      <c r="B241">
        <v>7.2151526549750997</v>
      </c>
      <c r="C241">
        <v>1.6614173228346401</v>
      </c>
    </row>
    <row r="242" spans="1:7" x14ac:dyDescent="0.25">
      <c r="A242" s="243" t="s">
        <v>230</v>
      </c>
      <c r="B242">
        <v>7.2150291616876796</v>
      </c>
      <c r="C242">
        <v>1.23622047244094</v>
      </c>
    </row>
    <row r="243" spans="1:7" x14ac:dyDescent="0.25">
      <c r="A243" s="243" t="s">
        <v>273</v>
      </c>
      <c r="E243" s="238"/>
      <c r="F243" s="238" t="s">
        <v>215</v>
      </c>
      <c r="G243" t="s">
        <v>216</v>
      </c>
    </row>
    <row r="244" spans="1:7" x14ac:dyDescent="0.25">
      <c r="A244" s="243" t="s">
        <v>226</v>
      </c>
      <c r="B244">
        <v>1.99972464344944</v>
      </c>
      <c r="C244">
        <v>1.9827586206896499</v>
      </c>
      <c r="E244" t="s">
        <v>162</v>
      </c>
      <c r="F244" t="s">
        <v>199</v>
      </c>
      <c r="G244" t="s">
        <v>199</v>
      </c>
    </row>
    <row r="245" spans="1:7" x14ac:dyDescent="0.25">
      <c r="A245" s="243" t="s">
        <v>227</v>
      </c>
      <c r="B245">
        <v>1.9978838299497601</v>
      </c>
      <c r="C245">
        <v>1.5508474576271101</v>
      </c>
      <c r="E245" s="198" t="s">
        <v>279</v>
      </c>
      <c r="F245" s="247">
        <f>AVERAGE(C244,C250)</f>
        <v>1.9748503847249901</v>
      </c>
      <c r="G245" s="201">
        <f>AVERAGE(C262,C256)</f>
        <v>2.2504761904761903</v>
      </c>
    </row>
    <row r="246" spans="1:7" x14ac:dyDescent="0.25">
      <c r="A246" s="243" t="s">
        <v>228</v>
      </c>
      <c r="B246">
        <v>1.97231306224862</v>
      </c>
      <c r="C246">
        <v>1.5663716814159201</v>
      </c>
      <c r="E246" s="198" t="s">
        <v>163</v>
      </c>
      <c r="F246" s="201">
        <f t="shared" ref="F246:F249" si="20">AVERAGE(C245,C251)</f>
        <v>1.6262301804264552</v>
      </c>
      <c r="G246" s="201">
        <f t="shared" ref="G246:G249" si="21">AVERAGE(C263,C257)</f>
        <v>1.8960317460317451</v>
      </c>
    </row>
    <row r="247" spans="1:7" x14ac:dyDescent="0.25">
      <c r="A247" s="243" t="s">
        <v>229</v>
      </c>
      <c r="B247">
        <v>1.97447940619167</v>
      </c>
      <c r="C247">
        <v>1.6929824561403499</v>
      </c>
      <c r="E247" s="200" t="s">
        <v>164</v>
      </c>
      <c r="F247" s="201">
        <f t="shared" si="20"/>
        <v>1.5157439802428401</v>
      </c>
      <c r="G247" s="201">
        <f t="shared" si="21"/>
        <v>1.6012032520325201</v>
      </c>
    </row>
    <row r="248" spans="1:7" x14ac:dyDescent="0.25">
      <c r="A248" s="243" t="s">
        <v>230</v>
      </c>
      <c r="B248">
        <v>1.99519162651002</v>
      </c>
      <c r="C248">
        <v>2.27826086956521</v>
      </c>
      <c r="E248" s="198" t="s">
        <v>165</v>
      </c>
      <c r="F248" s="201">
        <f t="shared" si="20"/>
        <v>1.69608472400513</v>
      </c>
      <c r="G248" s="201">
        <f t="shared" si="21"/>
        <v>2.1524193548387052</v>
      </c>
    </row>
    <row r="249" spans="1:7" x14ac:dyDescent="0.25">
      <c r="A249" s="243" t="s">
        <v>274</v>
      </c>
      <c r="E249" s="198" t="s">
        <v>166</v>
      </c>
      <c r="F249" s="201">
        <f t="shared" si="20"/>
        <v>2.0111304347826051</v>
      </c>
      <c r="G249" s="201">
        <f t="shared" si="21"/>
        <v>1.6141114982578348</v>
      </c>
    </row>
    <row r="250" spans="1:7" x14ac:dyDescent="0.25">
      <c r="A250" s="243" t="s">
        <v>226</v>
      </c>
      <c r="B250">
        <v>1.9988958108249599</v>
      </c>
      <c r="C250">
        <v>1.96694214876033</v>
      </c>
      <c r="E250" s="183" t="s">
        <v>217</v>
      </c>
      <c r="F250" s="201">
        <f>SMALL(F245:F249,1)</f>
        <v>1.5157439802428401</v>
      </c>
      <c r="G250" s="201">
        <f>SMALL(G245:G249,1)</f>
        <v>1.6012032520325201</v>
      </c>
    </row>
    <row r="251" spans="1:7" x14ac:dyDescent="0.25">
      <c r="A251" s="243" t="s">
        <v>227</v>
      </c>
      <c r="B251">
        <v>1.9915292788410299</v>
      </c>
      <c r="C251">
        <v>1.7016129032258001</v>
      </c>
      <c r="E251" s="198" t="s">
        <v>218</v>
      </c>
      <c r="F251" s="201">
        <f>AVERAGE(F245:F250)</f>
        <v>1.7232972807374767</v>
      </c>
      <c r="G251" s="201">
        <f>AVERAGE(G245:G250)</f>
        <v>1.8525742156115861</v>
      </c>
    </row>
    <row r="252" spans="1:7" x14ac:dyDescent="0.25">
      <c r="A252" s="243" t="s">
        <v>228</v>
      </c>
      <c r="B252">
        <v>1.9917524967220599</v>
      </c>
      <c r="C252">
        <v>1.4651162790697601</v>
      </c>
    </row>
    <row r="253" spans="1:7" x14ac:dyDescent="0.25">
      <c r="A253" s="243" t="s">
        <v>229</v>
      </c>
      <c r="B253">
        <v>1.9775823810453199</v>
      </c>
      <c r="C253">
        <v>1.6991869918699101</v>
      </c>
    </row>
    <row r="254" spans="1:7" x14ac:dyDescent="0.25">
      <c r="A254" s="243" t="s">
        <v>230</v>
      </c>
      <c r="B254">
        <v>1.99182158381496</v>
      </c>
      <c r="C254">
        <v>1.744</v>
      </c>
    </row>
    <row r="255" spans="1:7" x14ac:dyDescent="0.25">
      <c r="A255" s="243" t="s">
        <v>275</v>
      </c>
    </row>
    <row r="256" spans="1:7" x14ac:dyDescent="0.25">
      <c r="A256" s="243" t="s">
        <v>226</v>
      </c>
      <c r="B256">
        <v>6.8352372481961599</v>
      </c>
      <c r="C256">
        <v>2.38095238095238</v>
      </c>
    </row>
    <row r="257" spans="1:3" x14ac:dyDescent="0.25">
      <c r="A257" s="243" t="s">
        <v>227</v>
      </c>
      <c r="B257">
        <v>6.8353303960958396</v>
      </c>
      <c r="C257">
        <v>1.8</v>
      </c>
    </row>
    <row r="258" spans="1:3" x14ac:dyDescent="0.25">
      <c r="A258" s="243" t="s">
        <v>228</v>
      </c>
      <c r="B258">
        <v>6.8330071291574797</v>
      </c>
      <c r="C258">
        <v>1.552</v>
      </c>
    </row>
    <row r="259" spans="1:3" x14ac:dyDescent="0.25">
      <c r="A259" s="243" t="s">
        <v>229</v>
      </c>
      <c r="B259">
        <v>6.8333407665780097</v>
      </c>
      <c r="C259">
        <v>2.2000000000000002</v>
      </c>
    </row>
    <row r="260" spans="1:3" x14ac:dyDescent="0.25">
      <c r="A260" s="243" t="s">
        <v>230</v>
      </c>
      <c r="B260">
        <v>6.83148687815281</v>
      </c>
      <c r="C260">
        <v>1.6428571428571399</v>
      </c>
    </row>
    <row r="261" spans="1:3" x14ac:dyDescent="0.25">
      <c r="A261" s="243" t="s">
        <v>276</v>
      </c>
    </row>
    <row r="262" spans="1:3" x14ac:dyDescent="0.25">
      <c r="A262" s="243" t="s">
        <v>226</v>
      </c>
      <c r="B262">
        <v>7.7983069210790301</v>
      </c>
      <c r="C262">
        <v>2.12</v>
      </c>
    </row>
    <row r="263" spans="1:3" x14ac:dyDescent="0.25">
      <c r="A263" s="243" t="s">
        <v>227</v>
      </c>
      <c r="B263">
        <v>7.7988135676495904</v>
      </c>
      <c r="C263">
        <v>1.9920634920634901</v>
      </c>
    </row>
    <row r="264" spans="1:3" x14ac:dyDescent="0.25">
      <c r="A264" s="243" t="s">
        <v>228</v>
      </c>
      <c r="B264">
        <v>7.7971591914941296</v>
      </c>
      <c r="C264">
        <v>1.65040650406504</v>
      </c>
    </row>
    <row r="265" spans="1:3" x14ac:dyDescent="0.25">
      <c r="A265" s="243" t="s">
        <v>229</v>
      </c>
      <c r="B265">
        <v>7.7985841530879103</v>
      </c>
      <c r="C265">
        <v>2.1048387096774102</v>
      </c>
    </row>
    <row r="266" spans="1:3" x14ac:dyDescent="0.25">
      <c r="A266" s="243" t="s">
        <v>230</v>
      </c>
      <c r="B266">
        <v>7.7964435867962498</v>
      </c>
      <c r="C266">
        <v>1.58536585365853</v>
      </c>
    </row>
    <row r="267" spans="1:3" x14ac:dyDescent="0.25">
      <c r="A267" s="243"/>
    </row>
    <row r="268" spans="1:3" x14ac:dyDescent="0.25">
      <c r="A268" s="243"/>
    </row>
    <row r="269" spans="1:3" x14ac:dyDescent="0.25">
      <c r="A269" s="243"/>
    </row>
    <row r="270" spans="1:3" x14ac:dyDescent="0.25">
      <c r="A270" s="243"/>
    </row>
    <row r="271" spans="1:3" x14ac:dyDescent="0.25">
      <c r="A271" s="243"/>
    </row>
    <row r="272" spans="1:3" x14ac:dyDescent="0.25">
      <c r="A272" s="243"/>
    </row>
    <row r="273" spans="1:1" x14ac:dyDescent="0.25">
      <c r="A273" s="243"/>
    </row>
    <row r="274" spans="1:1" x14ac:dyDescent="0.25">
      <c r="A274" s="243"/>
    </row>
    <row r="275" spans="1:1" x14ac:dyDescent="0.25">
      <c r="A275" s="243"/>
    </row>
    <row r="276" spans="1:1" x14ac:dyDescent="0.25">
      <c r="A276" s="243"/>
    </row>
    <row r="277" spans="1:1" x14ac:dyDescent="0.25">
      <c r="A277" s="243"/>
    </row>
    <row r="278" spans="1:1" x14ac:dyDescent="0.25">
      <c r="A278" s="243"/>
    </row>
    <row r="279" spans="1:1" x14ac:dyDescent="0.25">
      <c r="A279" s="243"/>
    </row>
    <row r="280" spans="1:1" x14ac:dyDescent="0.25">
      <c r="A280" s="243"/>
    </row>
    <row r="281" spans="1:1" x14ac:dyDescent="0.25">
      <c r="A281" s="243"/>
    </row>
    <row r="282" spans="1:1" x14ac:dyDescent="0.25">
      <c r="A282" s="243"/>
    </row>
    <row r="283" spans="1:1" x14ac:dyDescent="0.25">
      <c r="A283" s="243"/>
    </row>
    <row r="284" spans="1:1" x14ac:dyDescent="0.25">
      <c r="A284" s="243"/>
    </row>
    <row r="285" spans="1:1" x14ac:dyDescent="0.25">
      <c r="A285" s="243"/>
    </row>
    <row r="286" spans="1:1" x14ac:dyDescent="0.25">
      <c r="A286" s="243"/>
    </row>
    <row r="287" spans="1:1" x14ac:dyDescent="0.25">
      <c r="A287" s="243"/>
    </row>
    <row r="288" spans="1:1" x14ac:dyDescent="0.25">
      <c r="A288" s="243"/>
    </row>
    <row r="289" spans="1:1" x14ac:dyDescent="0.25">
      <c r="A289" s="243"/>
    </row>
    <row r="290" spans="1:1" x14ac:dyDescent="0.25">
      <c r="A290" s="243"/>
    </row>
    <row r="291" spans="1:1" x14ac:dyDescent="0.25">
      <c r="A291" s="243"/>
    </row>
    <row r="292" spans="1:1" x14ac:dyDescent="0.25">
      <c r="A292" s="243"/>
    </row>
    <row r="293" spans="1:1" x14ac:dyDescent="0.25">
      <c r="A293" s="243"/>
    </row>
    <row r="294" spans="1:1" x14ac:dyDescent="0.25">
      <c r="A294" s="243"/>
    </row>
    <row r="295" spans="1:1" x14ac:dyDescent="0.25">
      <c r="A295" s="243"/>
    </row>
    <row r="296" spans="1:1" x14ac:dyDescent="0.25">
      <c r="A296" s="243"/>
    </row>
    <row r="297" spans="1:1" x14ac:dyDescent="0.25">
      <c r="A297" s="243"/>
    </row>
    <row r="298" spans="1:1" x14ac:dyDescent="0.25">
      <c r="A298" s="243"/>
    </row>
    <row r="299" spans="1:1" x14ac:dyDescent="0.25">
      <c r="A299" s="243"/>
    </row>
    <row r="300" spans="1:1" x14ac:dyDescent="0.25">
      <c r="A300" s="243"/>
    </row>
    <row r="301" spans="1:1" x14ac:dyDescent="0.25">
      <c r="A301" s="243"/>
    </row>
    <row r="302" spans="1:1" x14ac:dyDescent="0.25">
      <c r="A302" s="243"/>
    </row>
    <row r="303" spans="1:1" x14ac:dyDescent="0.25">
      <c r="A303" s="243"/>
    </row>
    <row r="304" spans="1:1" x14ac:dyDescent="0.25">
      <c r="A304" s="243"/>
    </row>
    <row r="305" spans="1:1" x14ac:dyDescent="0.25">
      <c r="A305" s="243"/>
    </row>
    <row r="306" spans="1:1" x14ac:dyDescent="0.25">
      <c r="A306" s="243"/>
    </row>
    <row r="307" spans="1:1" x14ac:dyDescent="0.25">
      <c r="A307" s="243"/>
    </row>
    <row r="308" spans="1:1" x14ac:dyDescent="0.25">
      <c r="A308" s="243"/>
    </row>
    <row r="309" spans="1:1" x14ac:dyDescent="0.25">
      <c r="A309" s="243"/>
    </row>
    <row r="310" spans="1:1" x14ac:dyDescent="0.25">
      <c r="A310" s="243"/>
    </row>
    <row r="311" spans="1:1" x14ac:dyDescent="0.25">
      <c r="A311" s="243"/>
    </row>
    <row r="312" spans="1:1" x14ac:dyDescent="0.25">
      <c r="A312" s="243"/>
    </row>
    <row r="313" spans="1:1" x14ac:dyDescent="0.25">
      <c r="A313" s="243"/>
    </row>
    <row r="314" spans="1:1" x14ac:dyDescent="0.25">
      <c r="A314" s="243"/>
    </row>
    <row r="315" spans="1:1" x14ac:dyDescent="0.25">
      <c r="A315" s="243"/>
    </row>
    <row r="316" spans="1:1" x14ac:dyDescent="0.25">
      <c r="A316" s="243"/>
    </row>
    <row r="317" spans="1:1" x14ac:dyDescent="0.25">
      <c r="A317" s="243"/>
    </row>
    <row r="318" spans="1:1" x14ac:dyDescent="0.25">
      <c r="A318" s="243"/>
    </row>
    <row r="319" spans="1:1" x14ac:dyDescent="0.25">
      <c r="A319" s="243"/>
    </row>
  </sheetData>
  <conditionalFormatting sqref="F3:F7">
    <cfRule type="cellIs" dxfId="33" priority="11" operator="equal">
      <formula>$AD$10</formula>
    </cfRule>
  </conditionalFormatting>
  <conditionalFormatting sqref="F27:F31">
    <cfRule type="cellIs" dxfId="32" priority="10" operator="equal">
      <formula>$AD$10</formula>
    </cfRule>
  </conditionalFormatting>
  <conditionalFormatting sqref="F51:F55">
    <cfRule type="cellIs" dxfId="31" priority="9" operator="equal">
      <formula>$AD$10</formula>
    </cfRule>
  </conditionalFormatting>
  <conditionalFormatting sqref="F75:F79">
    <cfRule type="cellIs" dxfId="30" priority="8" operator="equal">
      <formula>$AD$10</formula>
    </cfRule>
  </conditionalFormatting>
  <conditionalFormatting sqref="F99:F103">
    <cfRule type="cellIs" dxfId="29" priority="7" operator="equal">
      <formula>$AD$10</formula>
    </cfRule>
  </conditionalFormatting>
  <conditionalFormatting sqref="F125:F129">
    <cfRule type="cellIs" dxfId="28" priority="6" operator="equal">
      <formula>$AD$10</formula>
    </cfRule>
  </conditionalFormatting>
  <conditionalFormatting sqref="F149:F153">
    <cfRule type="cellIs" dxfId="27" priority="5" operator="equal">
      <formula>$AD$10</formula>
    </cfRule>
  </conditionalFormatting>
  <conditionalFormatting sqref="F173:F177">
    <cfRule type="cellIs" dxfId="26" priority="4" operator="equal">
      <formula>$AD$10</formula>
    </cfRule>
  </conditionalFormatting>
  <conditionalFormatting sqref="F197:F201">
    <cfRule type="cellIs" dxfId="25" priority="3" operator="equal">
      <formula>$AD$10</formula>
    </cfRule>
  </conditionalFormatting>
  <conditionalFormatting sqref="F221:F225">
    <cfRule type="cellIs" dxfId="24" priority="2" operator="equal">
      <formula>$AD$10</formula>
    </cfRule>
  </conditionalFormatting>
  <conditionalFormatting sqref="F245:F249">
    <cfRule type="cellIs" dxfId="23" priority="1" operator="equal">
      <formula>$AD$10</formula>
    </cfRule>
  </conditionalFormatting>
  <pageMargins left="0.511811024" right="0.511811024" top="0.78740157499999996" bottom="0.78740157499999996" header="0.31496062000000002" footer="0.3149606200000000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E853A2-04E1-4D35-BE8D-8A1C4F0F6856}">
  <dimension ref="A2:V19"/>
  <sheetViews>
    <sheetView workbookViewId="0">
      <selection activeCell="V15" sqref="V15:V19"/>
    </sheetView>
  </sheetViews>
  <sheetFormatPr defaultRowHeight="15" x14ac:dyDescent="0.25"/>
  <cols>
    <col min="1" max="1" width="21.42578125" bestFit="1" customWidth="1"/>
    <col min="4" max="4" width="16" bestFit="1" customWidth="1"/>
    <col min="9" max="9" width="21.42578125" bestFit="1" customWidth="1"/>
    <col min="17" max="17" width="21.42578125" bestFit="1" customWidth="1"/>
  </cols>
  <sheetData>
    <row r="2" spans="1:22" x14ac:dyDescent="0.25">
      <c r="A2" s="258" t="s">
        <v>221</v>
      </c>
      <c r="B2" s="258"/>
      <c r="C2" s="258"/>
      <c r="D2" s="258"/>
      <c r="E2" s="258"/>
      <c r="F2" s="258"/>
    </row>
    <row r="3" spans="1:22" x14ac:dyDescent="0.25">
      <c r="A3" s="310" t="s">
        <v>159</v>
      </c>
      <c r="B3" s="310"/>
      <c r="C3" s="310"/>
      <c r="D3" s="237"/>
    </row>
    <row r="4" spans="1:22" x14ac:dyDescent="0.25">
      <c r="A4" s="198" t="s">
        <v>162</v>
      </c>
      <c r="B4" s="198" t="s">
        <v>160</v>
      </c>
      <c r="C4" s="198" t="s">
        <v>161</v>
      </c>
      <c r="D4" s="198" t="s">
        <v>170</v>
      </c>
      <c r="E4" s="198" t="s">
        <v>219</v>
      </c>
      <c r="F4" s="198" t="s">
        <v>220</v>
      </c>
    </row>
    <row r="5" spans="1:22" x14ac:dyDescent="0.25">
      <c r="A5" s="198" t="s">
        <v>163</v>
      </c>
      <c r="B5" s="198">
        <v>181</v>
      </c>
      <c r="C5" s="198">
        <v>249</v>
      </c>
      <c r="D5" s="200">
        <f>C5/B5</f>
        <v>1.3756906077348066</v>
      </c>
      <c r="E5">
        <v>166</v>
      </c>
      <c r="F5">
        <v>15</v>
      </c>
    </row>
    <row r="6" spans="1:22" x14ac:dyDescent="0.25">
      <c r="A6" s="198" t="s">
        <v>168</v>
      </c>
      <c r="B6" s="198">
        <v>182</v>
      </c>
      <c r="C6" s="198">
        <v>260</v>
      </c>
      <c r="D6" s="200">
        <f t="shared" ref="D6:D9" si="0">C6/B6</f>
        <v>1.4285714285714286</v>
      </c>
      <c r="E6">
        <v>172</v>
      </c>
      <c r="F6">
        <v>10</v>
      </c>
    </row>
    <row r="7" spans="1:22" x14ac:dyDescent="0.25">
      <c r="A7" s="198" t="s">
        <v>164</v>
      </c>
      <c r="B7" s="198">
        <v>183</v>
      </c>
      <c r="C7" s="198">
        <v>197</v>
      </c>
      <c r="D7" s="200">
        <f t="shared" si="0"/>
        <v>1.0765027322404372</v>
      </c>
      <c r="E7">
        <v>177</v>
      </c>
      <c r="F7">
        <v>6</v>
      </c>
    </row>
    <row r="8" spans="1:22" x14ac:dyDescent="0.25">
      <c r="A8" s="198" t="s">
        <v>165</v>
      </c>
      <c r="B8" s="198">
        <v>183</v>
      </c>
      <c r="C8" s="198">
        <v>227</v>
      </c>
      <c r="D8" s="200">
        <f t="shared" si="0"/>
        <v>1.2404371584699454</v>
      </c>
      <c r="E8">
        <v>178</v>
      </c>
      <c r="F8">
        <v>5</v>
      </c>
    </row>
    <row r="9" spans="1:22" x14ac:dyDescent="0.25">
      <c r="A9" s="198" t="s">
        <v>166</v>
      </c>
      <c r="B9" s="198">
        <v>182</v>
      </c>
      <c r="C9" s="198">
        <v>210</v>
      </c>
      <c r="D9" s="200">
        <f t="shared" si="0"/>
        <v>1.1538461538461537</v>
      </c>
      <c r="E9">
        <v>178</v>
      </c>
      <c r="F9">
        <v>4</v>
      </c>
    </row>
    <row r="12" spans="1:22" x14ac:dyDescent="0.25">
      <c r="A12" s="258" t="s">
        <v>222</v>
      </c>
      <c r="B12" s="258"/>
      <c r="C12" s="258"/>
      <c r="D12" s="258"/>
      <c r="E12" s="258"/>
      <c r="F12" s="258"/>
      <c r="I12" s="258" t="s">
        <v>223</v>
      </c>
      <c r="J12" s="258"/>
      <c r="K12" s="258"/>
      <c r="L12" s="258"/>
      <c r="M12" s="258"/>
      <c r="N12" s="258"/>
      <c r="Q12" s="258" t="s">
        <v>224</v>
      </c>
      <c r="R12" s="258"/>
      <c r="S12" s="258"/>
      <c r="T12" s="258"/>
      <c r="U12" s="258"/>
      <c r="V12" s="258"/>
    </row>
    <row r="13" spans="1:22" x14ac:dyDescent="0.25">
      <c r="A13" s="310" t="s">
        <v>159</v>
      </c>
      <c r="B13" s="310"/>
      <c r="C13" s="310"/>
      <c r="D13" s="237"/>
      <c r="I13" s="310" t="s">
        <v>159</v>
      </c>
      <c r="J13" s="310"/>
      <c r="K13" s="310"/>
      <c r="L13" s="240"/>
      <c r="Q13" s="310" t="s">
        <v>159</v>
      </c>
      <c r="R13" s="310"/>
      <c r="S13" s="310"/>
      <c r="T13" s="240"/>
    </row>
    <row r="14" spans="1:22" x14ac:dyDescent="0.25">
      <c r="A14" s="198" t="s">
        <v>162</v>
      </c>
      <c r="B14" s="198" t="s">
        <v>160</v>
      </c>
      <c r="C14" s="198" t="s">
        <v>161</v>
      </c>
      <c r="D14" s="198" t="s">
        <v>170</v>
      </c>
      <c r="E14" s="198" t="s">
        <v>219</v>
      </c>
      <c r="F14" s="198" t="s">
        <v>220</v>
      </c>
      <c r="I14" s="198" t="s">
        <v>162</v>
      </c>
      <c r="J14" s="198" t="s">
        <v>160</v>
      </c>
      <c r="K14" s="198" t="s">
        <v>161</v>
      </c>
      <c r="L14" s="198" t="s">
        <v>170</v>
      </c>
      <c r="M14" s="198" t="s">
        <v>219</v>
      </c>
      <c r="N14" s="198" t="s">
        <v>220</v>
      </c>
      <c r="Q14" s="198" t="s">
        <v>162</v>
      </c>
      <c r="R14" s="198" t="s">
        <v>160</v>
      </c>
      <c r="S14" s="198" t="s">
        <v>161</v>
      </c>
      <c r="T14" s="198" t="s">
        <v>170</v>
      </c>
      <c r="U14" s="198" t="s">
        <v>219</v>
      </c>
      <c r="V14" s="198" t="s">
        <v>220</v>
      </c>
    </row>
    <row r="15" spans="1:22" x14ac:dyDescent="0.25">
      <c r="A15" s="198" t="s">
        <v>163</v>
      </c>
      <c r="B15" s="198">
        <v>129</v>
      </c>
      <c r="C15" s="198">
        <v>224</v>
      </c>
      <c r="D15" s="200">
        <f>C15/B15</f>
        <v>1.7364341085271318</v>
      </c>
      <c r="E15">
        <v>107</v>
      </c>
      <c r="F15">
        <v>22</v>
      </c>
      <c r="I15" s="198" t="s">
        <v>163</v>
      </c>
      <c r="J15" s="198">
        <v>118</v>
      </c>
      <c r="K15" s="198">
        <v>186</v>
      </c>
      <c r="L15" s="200">
        <f>K15/J15</f>
        <v>1.576271186440678</v>
      </c>
      <c r="M15">
        <v>101</v>
      </c>
      <c r="N15">
        <v>17</v>
      </c>
      <c r="Q15" s="198" t="s">
        <v>163</v>
      </c>
      <c r="R15" s="198">
        <v>125</v>
      </c>
      <c r="S15" s="198">
        <v>223</v>
      </c>
      <c r="T15" s="200">
        <f>S15/R15</f>
        <v>1.784</v>
      </c>
      <c r="U15">
        <v>104</v>
      </c>
      <c r="V15">
        <v>21</v>
      </c>
    </row>
    <row r="16" spans="1:22" x14ac:dyDescent="0.25">
      <c r="A16" s="198" t="s">
        <v>168</v>
      </c>
      <c r="B16" s="198">
        <v>127</v>
      </c>
      <c r="C16" s="198">
        <v>236</v>
      </c>
      <c r="D16" s="200">
        <f t="shared" ref="D16:D19" si="1">C16/B16</f>
        <v>1.8582677165354331</v>
      </c>
      <c r="E16">
        <v>114</v>
      </c>
      <c r="F16">
        <v>13</v>
      </c>
      <c r="I16" s="198" t="s">
        <v>168</v>
      </c>
      <c r="J16" s="198">
        <v>118</v>
      </c>
      <c r="K16" s="198">
        <v>237</v>
      </c>
      <c r="L16" s="200">
        <f t="shared" ref="L16:L19" si="2">K16/J16</f>
        <v>2.0084745762711864</v>
      </c>
      <c r="M16">
        <v>99</v>
      </c>
      <c r="N16">
        <v>19</v>
      </c>
      <c r="Q16" s="198" t="s">
        <v>168</v>
      </c>
      <c r="R16" s="198">
        <v>126</v>
      </c>
      <c r="S16" s="198">
        <v>301</v>
      </c>
      <c r="T16" s="200">
        <f t="shared" ref="T16:T19" si="3">S16/R16</f>
        <v>2.3888888888888888</v>
      </c>
      <c r="U16">
        <v>109</v>
      </c>
      <c r="V16">
        <v>17</v>
      </c>
    </row>
    <row r="17" spans="1:22" x14ac:dyDescent="0.25">
      <c r="A17" s="198" t="s">
        <v>164</v>
      </c>
      <c r="B17" s="198">
        <v>125</v>
      </c>
      <c r="C17" s="198">
        <v>168</v>
      </c>
      <c r="D17" s="200">
        <f t="shared" si="1"/>
        <v>1.3440000000000001</v>
      </c>
      <c r="E17">
        <v>116</v>
      </c>
      <c r="F17">
        <v>9</v>
      </c>
      <c r="I17" s="198" t="s">
        <v>164</v>
      </c>
      <c r="J17" s="198">
        <v>117</v>
      </c>
      <c r="K17" s="198">
        <v>162</v>
      </c>
      <c r="L17" s="200">
        <f t="shared" si="2"/>
        <v>1.3846153846153846</v>
      </c>
      <c r="M17">
        <v>100</v>
      </c>
      <c r="N17">
        <v>17</v>
      </c>
      <c r="Q17" s="198" t="s">
        <v>164</v>
      </c>
      <c r="R17" s="198">
        <v>126</v>
      </c>
      <c r="S17" s="198">
        <v>195</v>
      </c>
      <c r="T17" s="200">
        <f t="shared" si="3"/>
        <v>1.5476190476190477</v>
      </c>
      <c r="U17">
        <v>112</v>
      </c>
      <c r="V17">
        <v>14</v>
      </c>
    </row>
    <row r="18" spans="1:22" x14ac:dyDescent="0.25">
      <c r="A18" s="198" t="s">
        <v>165</v>
      </c>
      <c r="B18" s="198">
        <v>126</v>
      </c>
      <c r="C18" s="198">
        <v>271</v>
      </c>
      <c r="D18" s="200">
        <f t="shared" si="1"/>
        <v>2.1507936507936507</v>
      </c>
      <c r="E18">
        <v>106</v>
      </c>
      <c r="F18">
        <v>20</v>
      </c>
      <c r="I18" s="198" t="s">
        <v>165</v>
      </c>
      <c r="J18" s="198">
        <v>114</v>
      </c>
      <c r="K18" s="198">
        <v>202</v>
      </c>
      <c r="L18" s="200">
        <f t="shared" si="2"/>
        <v>1.7719298245614035</v>
      </c>
      <c r="M18">
        <v>93</v>
      </c>
      <c r="N18">
        <v>21</v>
      </c>
      <c r="Q18" s="198" t="s">
        <v>165</v>
      </c>
      <c r="R18" s="198">
        <v>126</v>
      </c>
      <c r="S18" s="198">
        <v>258</v>
      </c>
      <c r="T18" s="200">
        <f t="shared" si="3"/>
        <v>2.0476190476190474</v>
      </c>
      <c r="U18">
        <v>105</v>
      </c>
      <c r="V18">
        <v>21</v>
      </c>
    </row>
    <row r="19" spans="1:22" x14ac:dyDescent="0.25">
      <c r="A19" s="198" t="s">
        <v>166</v>
      </c>
      <c r="B19" s="198">
        <v>124</v>
      </c>
      <c r="C19" s="198">
        <v>193</v>
      </c>
      <c r="D19" s="200">
        <f t="shared" si="1"/>
        <v>1.5564516129032258</v>
      </c>
      <c r="E19">
        <v>114</v>
      </c>
      <c r="F19">
        <v>10</v>
      </c>
      <c r="I19" s="198" t="s">
        <v>166</v>
      </c>
      <c r="J19" s="198">
        <v>114</v>
      </c>
      <c r="K19" s="198">
        <v>244</v>
      </c>
      <c r="L19" s="200">
        <f t="shared" si="2"/>
        <v>2.1403508771929824</v>
      </c>
      <c r="M19">
        <v>92</v>
      </c>
      <c r="N19">
        <v>22</v>
      </c>
      <c r="Q19" s="198" t="s">
        <v>166</v>
      </c>
      <c r="R19" s="198">
        <v>125</v>
      </c>
      <c r="S19" s="198">
        <v>204</v>
      </c>
      <c r="T19" s="200">
        <f t="shared" si="3"/>
        <v>1.6319999999999999</v>
      </c>
      <c r="U19">
        <v>113</v>
      </c>
      <c r="V19">
        <v>12</v>
      </c>
    </row>
  </sheetData>
  <mergeCells count="8">
    <mergeCell ref="Q12:V12"/>
    <mergeCell ref="Q13:S13"/>
    <mergeCell ref="A3:C3"/>
    <mergeCell ref="A2:F2"/>
    <mergeCell ref="A12:F12"/>
    <mergeCell ref="A13:C13"/>
    <mergeCell ref="I12:N12"/>
    <mergeCell ref="I13:K13"/>
  </mergeCells>
  <pageMargins left="0.511811024" right="0.511811024" top="0.78740157499999996" bottom="0.78740157499999996" header="0.31496062000000002" footer="0.3149606200000000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228A2-CD1D-401C-84FD-720CA51392B5}">
  <dimension ref="A1:AH75"/>
  <sheetViews>
    <sheetView topLeftCell="O37" workbookViewId="0">
      <selection activeCell="AH60" sqref="AH60"/>
    </sheetView>
  </sheetViews>
  <sheetFormatPr defaultRowHeight="15" x14ac:dyDescent="0.25"/>
  <cols>
    <col min="1" max="1" width="21.42578125" bestFit="1" customWidth="1"/>
    <col min="4" max="4" width="16" bestFit="1" customWidth="1"/>
    <col min="7" max="7" width="21.42578125" bestFit="1" customWidth="1"/>
    <col min="10" max="10" width="16" bestFit="1" customWidth="1"/>
    <col min="13" max="13" width="21.42578125" bestFit="1" customWidth="1"/>
    <col min="16" max="16" width="16" bestFit="1" customWidth="1"/>
    <col min="19" max="19" width="21.42578125" bestFit="1" customWidth="1"/>
    <col min="22" max="22" width="16" bestFit="1" customWidth="1"/>
    <col min="25" max="25" width="21.42578125" bestFit="1" customWidth="1"/>
    <col min="26" max="26" width="12.5703125" bestFit="1" customWidth="1"/>
    <col min="27" max="27" width="12.42578125" bestFit="1" customWidth="1"/>
    <col min="29" max="29" width="21.42578125" bestFit="1" customWidth="1"/>
    <col min="30" max="30" width="12.5703125" bestFit="1" customWidth="1"/>
    <col min="31" max="31" width="12.42578125" bestFit="1" customWidth="1"/>
    <col min="33" max="33" width="21.42578125" bestFit="1" customWidth="1"/>
    <col min="34" max="34" width="11.140625" bestFit="1" customWidth="1"/>
  </cols>
  <sheetData>
    <row r="1" spans="1:34" x14ac:dyDescent="0.25">
      <c r="A1" s="309" t="s">
        <v>208</v>
      </c>
      <c r="B1" s="309"/>
      <c r="C1" s="309"/>
      <c r="D1" s="309"/>
      <c r="E1" s="309"/>
      <c r="F1" s="309"/>
      <c r="G1" s="309"/>
      <c r="H1" s="309"/>
      <c r="I1" s="309"/>
      <c r="J1" s="309"/>
      <c r="K1" s="309"/>
      <c r="L1" s="309"/>
      <c r="M1" s="309"/>
      <c r="N1" s="309"/>
      <c r="O1" s="309"/>
      <c r="P1" s="309"/>
      <c r="Q1" s="309"/>
      <c r="R1" s="309"/>
      <c r="S1" s="309"/>
      <c r="T1" s="309"/>
      <c r="U1" s="309"/>
      <c r="V1" s="309"/>
      <c r="W1" s="309"/>
      <c r="X1" s="309"/>
      <c r="Y1" s="309"/>
      <c r="Z1" s="309"/>
    </row>
    <row r="3" spans="1:34" x14ac:dyDescent="0.25">
      <c r="A3" s="310" t="s">
        <v>195</v>
      </c>
      <c r="B3" s="310"/>
      <c r="C3" s="310"/>
      <c r="D3" s="207"/>
      <c r="E3" s="198"/>
      <c r="F3" s="198"/>
      <c r="G3" s="310" t="s">
        <v>196</v>
      </c>
      <c r="H3" s="310"/>
      <c r="I3" s="310"/>
      <c r="J3" s="310"/>
      <c r="K3" s="198"/>
      <c r="L3" s="198"/>
      <c r="M3" s="310" t="s">
        <v>198</v>
      </c>
      <c r="N3" s="310"/>
      <c r="O3" s="310"/>
      <c r="P3" s="233"/>
      <c r="Q3" s="198"/>
      <c r="R3" s="198"/>
      <c r="S3" s="310" t="s">
        <v>214</v>
      </c>
      <c r="T3" s="310"/>
      <c r="U3" s="310"/>
      <c r="V3" s="310"/>
      <c r="AC3" s="238"/>
      <c r="AD3" s="238" t="s">
        <v>215</v>
      </c>
      <c r="AE3" t="s">
        <v>216</v>
      </c>
    </row>
    <row r="4" spans="1:34" x14ac:dyDescent="0.25">
      <c r="A4" s="198" t="s">
        <v>162</v>
      </c>
      <c r="B4" s="198" t="s">
        <v>160</v>
      </c>
      <c r="C4" s="198" t="s">
        <v>161</v>
      </c>
      <c r="D4" s="198" t="s">
        <v>170</v>
      </c>
      <c r="E4" s="198"/>
      <c r="F4" s="198"/>
      <c r="G4" s="198" t="s">
        <v>162</v>
      </c>
      <c r="H4" s="198" t="s">
        <v>160</v>
      </c>
      <c r="I4" s="198" t="s">
        <v>161</v>
      </c>
      <c r="J4" s="198" t="s">
        <v>170</v>
      </c>
      <c r="K4" s="198"/>
      <c r="L4" s="198"/>
      <c r="M4" s="198" t="s">
        <v>162</v>
      </c>
      <c r="N4" s="198" t="s">
        <v>160</v>
      </c>
      <c r="O4" s="198" t="s">
        <v>161</v>
      </c>
      <c r="P4" s="198" t="s">
        <v>170</v>
      </c>
      <c r="Q4" s="198"/>
      <c r="R4" s="198"/>
      <c r="S4" s="198" t="s">
        <v>162</v>
      </c>
      <c r="T4" s="198" t="s">
        <v>160</v>
      </c>
      <c r="U4" s="198" t="s">
        <v>161</v>
      </c>
      <c r="V4" s="198" t="s">
        <v>170</v>
      </c>
      <c r="Y4" t="s">
        <v>162</v>
      </c>
      <c r="Z4" t="s">
        <v>199</v>
      </c>
      <c r="AC4" t="s">
        <v>162</v>
      </c>
      <c r="AD4" t="s">
        <v>199</v>
      </c>
      <c r="AE4" t="s">
        <v>199</v>
      </c>
    </row>
    <row r="5" spans="1:34" x14ac:dyDescent="0.25">
      <c r="A5" s="198" t="s">
        <v>163</v>
      </c>
      <c r="B5" s="198">
        <v>181</v>
      </c>
      <c r="C5" s="198">
        <v>253</v>
      </c>
      <c r="D5" s="200">
        <f>C5/B5</f>
        <v>1.3977900552486189</v>
      </c>
      <c r="E5" s="198"/>
      <c r="F5" s="198"/>
      <c r="G5" s="198" t="s">
        <v>163</v>
      </c>
      <c r="H5" s="198">
        <v>177</v>
      </c>
      <c r="I5" s="198">
        <v>205</v>
      </c>
      <c r="J5" s="200">
        <f>I5/H5</f>
        <v>1.1581920903954803</v>
      </c>
      <c r="K5" s="198"/>
      <c r="L5" s="198"/>
      <c r="M5" s="198" t="s">
        <v>163</v>
      </c>
      <c r="N5" s="198">
        <v>165</v>
      </c>
      <c r="O5" s="198">
        <v>228</v>
      </c>
      <c r="P5" s="200">
        <f>O6/N6</f>
        <v>1.5696969696969696</v>
      </c>
      <c r="Q5" s="198"/>
      <c r="R5" s="198"/>
      <c r="S5" s="198" t="s">
        <v>163</v>
      </c>
      <c r="T5" s="198">
        <v>167</v>
      </c>
      <c r="U5" s="198">
        <v>272</v>
      </c>
      <c r="V5" s="200">
        <f>U5/T5</f>
        <v>1.6287425149700598</v>
      </c>
      <c r="Y5" s="198" t="s">
        <v>163</v>
      </c>
      <c r="Z5" s="201">
        <f>AVERAGE(D5,J5,P5,V5)</f>
        <v>1.4386054075777821</v>
      </c>
      <c r="AC5" s="198" t="s">
        <v>163</v>
      </c>
      <c r="AD5" s="201">
        <f>AVERAGE(D5,J5)</f>
        <v>1.2779910728220496</v>
      </c>
      <c r="AE5" s="201">
        <f>AVERAGE(P5,V5)</f>
        <v>1.5992197423335148</v>
      </c>
      <c r="AG5" t="s">
        <v>162</v>
      </c>
      <c r="AH5" t="s">
        <v>280</v>
      </c>
    </row>
    <row r="6" spans="1:34" x14ac:dyDescent="0.25">
      <c r="A6" s="198" t="s">
        <v>168</v>
      </c>
      <c r="B6" s="198">
        <v>165</v>
      </c>
      <c r="C6" s="198">
        <v>257</v>
      </c>
      <c r="D6" s="200">
        <f t="shared" ref="D6:D9" si="0">C6/B6</f>
        <v>1.5575757575757576</v>
      </c>
      <c r="E6" s="198"/>
      <c r="F6" s="198"/>
      <c r="G6" s="198" t="s">
        <v>168</v>
      </c>
      <c r="H6" s="198">
        <v>164</v>
      </c>
      <c r="I6" s="198">
        <v>267</v>
      </c>
      <c r="J6" s="200">
        <f t="shared" ref="J6:J9" si="1">I6/H6</f>
        <v>1.6280487804878048</v>
      </c>
      <c r="K6" s="198"/>
      <c r="L6" s="198"/>
      <c r="M6" s="198" t="s">
        <v>168</v>
      </c>
      <c r="N6" s="198">
        <v>165</v>
      </c>
      <c r="O6" s="198">
        <v>259</v>
      </c>
      <c r="P6" s="200">
        <f>O5/N5</f>
        <v>1.3818181818181818</v>
      </c>
      <c r="Q6" s="198"/>
      <c r="R6" s="198"/>
      <c r="S6" s="198" t="s">
        <v>168</v>
      </c>
      <c r="T6" s="198">
        <v>167</v>
      </c>
      <c r="U6" s="198">
        <v>190</v>
      </c>
      <c r="V6" s="200">
        <f t="shared" ref="V6:V9" si="2">U6/T6</f>
        <v>1.1377245508982037</v>
      </c>
      <c r="Y6" s="198" t="s">
        <v>168</v>
      </c>
      <c r="Z6" s="201">
        <f>AVERAGE(D6,J6,P6,V6)</f>
        <v>1.426291817694987</v>
      </c>
      <c r="AC6" s="198" t="s">
        <v>168</v>
      </c>
      <c r="AD6" s="201">
        <f t="shared" ref="AD6:AD9" si="3">AVERAGE(D6,J6)</f>
        <v>1.5928122690317812</v>
      </c>
      <c r="AE6" s="201">
        <f t="shared" ref="AE6:AE9" si="4">AVERAGE(P6,V6)</f>
        <v>1.2597713663581929</v>
      </c>
      <c r="AG6" s="198" t="s">
        <v>163</v>
      </c>
      <c r="AH6">
        <f>AVERAGE(B5,H5,N5,T5)</f>
        <v>172.5</v>
      </c>
    </row>
    <row r="7" spans="1:34" x14ac:dyDescent="0.25">
      <c r="A7" s="198" t="s">
        <v>164</v>
      </c>
      <c r="B7" s="198">
        <v>168</v>
      </c>
      <c r="C7" s="198">
        <v>206</v>
      </c>
      <c r="D7" s="200">
        <f t="shared" si="0"/>
        <v>1.2261904761904763</v>
      </c>
      <c r="E7" s="198"/>
      <c r="F7" s="198"/>
      <c r="G7" s="198" t="s">
        <v>164</v>
      </c>
      <c r="H7" s="198">
        <v>170</v>
      </c>
      <c r="I7" s="198">
        <v>181</v>
      </c>
      <c r="J7" s="200">
        <f t="shared" si="1"/>
        <v>1.0647058823529412</v>
      </c>
      <c r="K7" s="198"/>
      <c r="L7" s="198"/>
      <c r="M7" s="198" t="s">
        <v>164</v>
      </c>
      <c r="N7">
        <v>170</v>
      </c>
      <c r="O7">
        <v>195</v>
      </c>
      <c r="P7" s="200">
        <f>O7/N7</f>
        <v>1.1470588235294117</v>
      </c>
      <c r="Q7" s="198"/>
      <c r="R7" s="198"/>
      <c r="S7" s="198" t="s">
        <v>164</v>
      </c>
      <c r="T7" s="198">
        <v>168</v>
      </c>
      <c r="U7" s="198">
        <v>189</v>
      </c>
      <c r="V7" s="200">
        <f t="shared" si="2"/>
        <v>1.125</v>
      </c>
      <c r="Y7" s="200" t="s">
        <v>164</v>
      </c>
      <c r="Z7" s="201">
        <f>AVERAGE(D7,J7,P7,V7)</f>
        <v>1.1407387955182071</v>
      </c>
      <c r="AC7" s="200" t="s">
        <v>164</v>
      </c>
      <c r="AD7" s="201">
        <f t="shared" si="3"/>
        <v>1.1454481792717086</v>
      </c>
      <c r="AE7" s="203">
        <f t="shared" si="4"/>
        <v>1.1360294117647058</v>
      </c>
      <c r="AG7" s="198" t="s">
        <v>168</v>
      </c>
      <c r="AH7">
        <f t="shared" ref="AH7:AH10" si="5">AVERAGE(B6,H6,N6,T6)</f>
        <v>165.25</v>
      </c>
    </row>
    <row r="8" spans="1:34" x14ac:dyDescent="0.25">
      <c r="A8" s="198" t="s">
        <v>165</v>
      </c>
      <c r="B8" s="198">
        <v>168</v>
      </c>
      <c r="C8" s="198">
        <v>198</v>
      </c>
      <c r="D8" s="200">
        <f t="shared" si="0"/>
        <v>1.1785714285714286</v>
      </c>
      <c r="E8" s="198"/>
      <c r="F8" s="198"/>
      <c r="G8" s="198" t="s">
        <v>165</v>
      </c>
      <c r="H8" s="198">
        <v>170</v>
      </c>
      <c r="I8" s="198">
        <v>203</v>
      </c>
      <c r="J8" s="200">
        <f t="shared" si="1"/>
        <v>1.1941176470588235</v>
      </c>
      <c r="K8" s="198"/>
      <c r="L8" s="198"/>
      <c r="M8" s="198" t="s">
        <v>165</v>
      </c>
      <c r="N8" s="198">
        <v>170</v>
      </c>
      <c r="O8" s="198">
        <v>203</v>
      </c>
      <c r="P8" s="200">
        <f t="shared" ref="P8:P9" si="6">O8/N8</f>
        <v>1.1941176470588235</v>
      </c>
      <c r="Q8" s="198"/>
      <c r="R8" s="198"/>
      <c r="S8" s="198" t="s">
        <v>165</v>
      </c>
      <c r="T8" s="198">
        <v>167</v>
      </c>
      <c r="U8" s="198">
        <v>184</v>
      </c>
      <c r="V8" s="200">
        <f t="shared" si="2"/>
        <v>1.1017964071856288</v>
      </c>
      <c r="Y8" s="198" t="s">
        <v>165</v>
      </c>
      <c r="Z8" s="201">
        <f>AVERAGE(D8,J8,P8,V8)</f>
        <v>1.167150782468676</v>
      </c>
      <c r="AC8" s="198" t="s">
        <v>165</v>
      </c>
      <c r="AD8" s="200">
        <f t="shared" si="3"/>
        <v>1.1863445378151261</v>
      </c>
      <c r="AE8" s="201">
        <f t="shared" si="4"/>
        <v>1.1479570271222261</v>
      </c>
      <c r="AG8" s="200" t="s">
        <v>164</v>
      </c>
      <c r="AH8">
        <f t="shared" si="5"/>
        <v>169</v>
      </c>
    </row>
    <row r="9" spans="1:34" x14ac:dyDescent="0.25">
      <c r="A9" s="198" t="s">
        <v>166</v>
      </c>
      <c r="B9" s="198">
        <v>168</v>
      </c>
      <c r="C9" s="198">
        <v>254</v>
      </c>
      <c r="D9" s="200">
        <f t="shared" si="0"/>
        <v>1.5119047619047619</v>
      </c>
      <c r="E9" s="198"/>
      <c r="F9" s="198"/>
      <c r="G9" s="198" t="s">
        <v>166</v>
      </c>
      <c r="H9" s="198">
        <v>170</v>
      </c>
      <c r="I9" s="198">
        <v>240</v>
      </c>
      <c r="J9" s="200">
        <f t="shared" si="1"/>
        <v>1.411764705882353</v>
      </c>
      <c r="K9" s="198"/>
      <c r="L9" s="198"/>
      <c r="M9" s="198" t="s">
        <v>166</v>
      </c>
      <c r="N9" s="198">
        <v>170</v>
      </c>
      <c r="O9" s="198">
        <v>203</v>
      </c>
      <c r="P9" s="200">
        <f t="shared" si="6"/>
        <v>1.1941176470588235</v>
      </c>
      <c r="Q9" s="198"/>
      <c r="R9" s="198"/>
      <c r="S9" s="198" t="s">
        <v>166</v>
      </c>
      <c r="T9" s="198">
        <v>167</v>
      </c>
      <c r="U9" s="198">
        <v>235</v>
      </c>
      <c r="V9" s="200">
        <f t="shared" si="2"/>
        <v>1.4071856287425151</v>
      </c>
      <c r="Y9" s="193" t="s">
        <v>166</v>
      </c>
      <c r="Z9" s="203">
        <f>AVERAGE(D9,J9,P9,V9)</f>
        <v>1.3812431858971135</v>
      </c>
      <c r="AC9" s="198" t="s">
        <v>166</v>
      </c>
      <c r="AD9" s="201">
        <f t="shared" si="3"/>
        <v>1.4618347338935576</v>
      </c>
      <c r="AE9" s="201">
        <f t="shared" si="4"/>
        <v>1.3006516379006694</v>
      </c>
      <c r="AG9" s="198" t="s">
        <v>165</v>
      </c>
      <c r="AH9">
        <f t="shared" si="5"/>
        <v>168.75</v>
      </c>
    </row>
    <row r="10" spans="1:34" x14ac:dyDescent="0.25">
      <c r="AC10" s="183" t="s">
        <v>217</v>
      </c>
      <c r="AD10" s="201">
        <f>SMALL(AD5:AD9,1)</f>
        <v>1.1454481792717086</v>
      </c>
      <c r="AE10" s="201">
        <f>SMALL(AE5:AE9,1)</f>
        <v>1.1360294117647058</v>
      </c>
      <c r="AG10" s="198" t="s">
        <v>166</v>
      </c>
      <c r="AH10">
        <f t="shared" si="5"/>
        <v>168.75</v>
      </c>
    </row>
    <row r="11" spans="1:34" x14ac:dyDescent="0.25">
      <c r="A11" s="309" t="s">
        <v>209</v>
      </c>
      <c r="B11" s="309"/>
      <c r="C11" s="309"/>
      <c r="D11" s="309"/>
      <c r="E11" s="309"/>
      <c r="F11" s="309"/>
      <c r="G11" s="309"/>
      <c r="H11" s="309"/>
      <c r="I11" s="309"/>
      <c r="J11" s="309"/>
      <c r="K11" s="309"/>
      <c r="L11" s="309"/>
      <c r="M11" s="309"/>
      <c r="N11" s="309"/>
      <c r="O11" s="309"/>
      <c r="P11" s="309"/>
      <c r="Q11" s="309"/>
      <c r="R11" s="309"/>
      <c r="S11" s="309"/>
      <c r="T11" s="309"/>
      <c r="U11" s="309"/>
      <c r="V11" s="309"/>
      <c r="W11" s="309"/>
      <c r="X11" s="309"/>
      <c r="Y11" s="309"/>
      <c r="Z11" s="309"/>
      <c r="AC11" s="198" t="s">
        <v>218</v>
      </c>
      <c r="AD11" s="201">
        <f>AVERAGE(AD5:AD10)</f>
        <v>1.3016464953509885</v>
      </c>
      <c r="AE11" s="201">
        <f>AVERAGE(AE5:AE10)</f>
        <v>1.2632764328740025</v>
      </c>
    </row>
    <row r="13" spans="1:34" x14ac:dyDescent="0.25">
      <c r="A13" s="310" t="s">
        <v>159</v>
      </c>
      <c r="B13" s="310"/>
      <c r="C13" s="310"/>
      <c r="D13" s="207"/>
      <c r="E13" s="198"/>
      <c r="F13" s="198"/>
      <c r="G13" s="310" t="s">
        <v>169</v>
      </c>
      <c r="H13" s="310"/>
      <c r="I13" s="310"/>
      <c r="J13" s="198"/>
      <c r="K13" s="198"/>
      <c r="L13" s="198"/>
      <c r="M13" s="159" t="s">
        <v>195</v>
      </c>
      <c r="N13" s="159"/>
      <c r="O13" s="159"/>
      <c r="P13" s="236"/>
      <c r="Q13" s="198"/>
      <c r="R13" s="198"/>
      <c r="S13" s="159" t="s">
        <v>196</v>
      </c>
      <c r="T13" s="159"/>
      <c r="U13" s="159"/>
      <c r="V13" s="159"/>
      <c r="AC13" s="238"/>
      <c r="AD13" s="238" t="s">
        <v>215</v>
      </c>
      <c r="AE13" t="s">
        <v>216</v>
      </c>
    </row>
    <row r="14" spans="1:34" x14ac:dyDescent="0.25">
      <c r="A14" s="198" t="s">
        <v>162</v>
      </c>
      <c r="B14" s="198" t="s">
        <v>160</v>
      </c>
      <c r="C14" s="198" t="s">
        <v>161</v>
      </c>
      <c r="D14" s="198" t="s">
        <v>170</v>
      </c>
      <c r="E14" s="198" t="s">
        <v>174</v>
      </c>
      <c r="F14" s="198"/>
      <c r="G14" s="198" t="s">
        <v>162</v>
      </c>
      <c r="H14" s="198" t="s">
        <v>160</v>
      </c>
      <c r="I14" s="198" t="s">
        <v>161</v>
      </c>
      <c r="J14" s="198" t="s">
        <v>170</v>
      </c>
      <c r="K14" s="198"/>
      <c r="L14" s="198"/>
      <c r="M14" s="198" t="s">
        <v>162</v>
      </c>
      <c r="N14" s="198" t="s">
        <v>160</v>
      </c>
      <c r="O14" s="198" t="s">
        <v>161</v>
      </c>
      <c r="P14" s="198" t="s">
        <v>170</v>
      </c>
      <c r="Q14" s="198"/>
      <c r="R14" s="198"/>
      <c r="S14" s="198" t="s">
        <v>162</v>
      </c>
      <c r="T14" s="198" t="s">
        <v>160</v>
      </c>
      <c r="U14" s="198" t="s">
        <v>161</v>
      </c>
      <c r="V14" s="198" t="s">
        <v>170</v>
      </c>
      <c r="Y14" t="s">
        <v>162</v>
      </c>
      <c r="Z14" t="s">
        <v>199</v>
      </c>
      <c r="AC14" t="s">
        <v>162</v>
      </c>
      <c r="AD14" t="s">
        <v>199</v>
      </c>
      <c r="AE14" t="s">
        <v>199</v>
      </c>
    </row>
    <row r="15" spans="1:34" x14ac:dyDescent="0.25">
      <c r="A15" s="198" t="s">
        <v>163</v>
      </c>
      <c r="B15" s="198">
        <v>167</v>
      </c>
      <c r="C15" s="198">
        <v>207</v>
      </c>
      <c r="D15" s="200">
        <f>C15/B15</f>
        <v>1.2395209580838322</v>
      </c>
      <c r="E15" s="198"/>
      <c r="F15" s="198"/>
      <c r="G15" s="198" t="s">
        <v>163</v>
      </c>
      <c r="H15" s="198">
        <v>149</v>
      </c>
      <c r="I15" s="198">
        <v>167</v>
      </c>
      <c r="J15" s="200">
        <f>I15/H15</f>
        <v>1.1208053691275168</v>
      </c>
      <c r="K15" s="198"/>
      <c r="L15" s="198"/>
      <c r="M15" s="198" t="s">
        <v>163</v>
      </c>
      <c r="N15" s="198">
        <v>154</v>
      </c>
      <c r="O15" s="198">
        <v>231</v>
      </c>
      <c r="P15" s="200">
        <f>O15/N15</f>
        <v>1.5</v>
      </c>
      <c r="Q15" s="198"/>
      <c r="R15" s="198"/>
      <c r="S15" s="198" t="s">
        <v>163</v>
      </c>
      <c r="T15" s="198">
        <v>154</v>
      </c>
      <c r="U15" s="198">
        <v>223</v>
      </c>
      <c r="V15" s="200">
        <f>U15/T15</f>
        <v>1.448051948051948</v>
      </c>
      <c r="Y15" s="198" t="s">
        <v>163</v>
      </c>
      <c r="Z15" s="201">
        <f>AVERAGE(D15,J15,P15,V15)</f>
        <v>1.3270945688158244</v>
      </c>
      <c r="AC15" s="198" t="s">
        <v>163</v>
      </c>
      <c r="AD15" s="201">
        <f>AVERAGE(D15,J15)</f>
        <v>1.1801631636056746</v>
      </c>
      <c r="AE15" s="201">
        <f>AVERAGE(P15,V15)</f>
        <v>1.474025974025974</v>
      </c>
      <c r="AG15" t="s">
        <v>162</v>
      </c>
      <c r="AH15" t="s">
        <v>280</v>
      </c>
    </row>
    <row r="16" spans="1:34" x14ac:dyDescent="0.25">
      <c r="A16" s="198" t="s">
        <v>168</v>
      </c>
      <c r="B16" s="198">
        <v>153</v>
      </c>
      <c r="C16" s="198">
        <v>256</v>
      </c>
      <c r="D16" s="200">
        <f t="shared" ref="D16:D19" si="7">C16/B16</f>
        <v>1.673202614379085</v>
      </c>
      <c r="E16" s="198"/>
      <c r="F16" s="198"/>
      <c r="G16" s="198" t="s">
        <v>168</v>
      </c>
      <c r="H16" s="198">
        <v>151</v>
      </c>
      <c r="I16" s="198">
        <v>227</v>
      </c>
      <c r="J16" s="200">
        <f t="shared" ref="J16:J19" si="8">I16/H16</f>
        <v>1.5033112582781456</v>
      </c>
      <c r="K16" s="198"/>
      <c r="L16" s="198"/>
      <c r="M16" s="198" t="s">
        <v>168</v>
      </c>
      <c r="N16" s="198">
        <v>150</v>
      </c>
      <c r="O16" s="198">
        <v>191</v>
      </c>
      <c r="P16" s="200">
        <f t="shared" ref="P16:P19" si="9">O16/N16</f>
        <v>1.2733333333333334</v>
      </c>
      <c r="Q16" s="198"/>
      <c r="R16" s="198"/>
      <c r="S16" s="198" t="s">
        <v>168</v>
      </c>
      <c r="T16" s="198">
        <v>153</v>
      </c>
      <c r="U16" s="198">
        <v>240</v>
      </c>
      <c r="V16" s="200">
        <f t="shared" ref="V16:V19" si="10">U16/T16</f>
        <v>1.5686274509803921</v>
      </c>
      <c r="Y16" s="198" t="s">
        <v>168</v>
      </c>
      <c r="Z16" s="201">
        <f t="shared" ref="Z16:Z19" si="11">AVERAGE(D16,J16,P16,V16)</f>
        <v>1.504618664242739</v>
      </c>
      <c r="AC16" s="198" t="s">
        <v>168</v>
      </c>
      <c r="AD16" s="201">
        <f>AVERAGE(D16,J16)</f>
        <v>1.5882569363286154</v>
      </c>
      <c r="AE16" s="201">
        <f>AVERAGE(P16,V16)</f>
        <v>1.4209803921568627</v>
      </c>
      <c r="AG16" s="198" t="s">
        <v>163</v>
      </c>
      <c r="AH16">
        <f>AVERAGE(B15,H15,N15,T15)</f>
        <v>156</v>
      </c>
    </row>
    <row r="17" spans="1:34" x14ac:dyDescent="0.25">
      <c r="A17" s="198" t="s">
        <v>164</v>
      </c>
      <c r="B17" s="198">
        <v>154</v>
      </c>
      <c r="C17" s="198">
        <v>217</v>
      </c>
      <c r="D17" s="200">
        <f t="shared" si="7"/>
        <v>1.4090909090909092</v>
      </c>
      <c r="E17" s="198"/>
      <c r="F17" s="198"/>
      <c r="G17" s="200" t="s">
        <v>164</v>
      </c>
      <c r="H17" s="222">
        <v>154</v>
      </c>
      <c r="I17" s="222">
        <v>170</v>
      </c>
      <c r="J17" s="200">
        <f t="shared" si="8"/>
        <v>1.1038961038961039</v>
      </c>
      <c r="K17" s="198"/>
      <c r="L17" s="198"/>
      <c r="M17" s="198" t="s">
        <v>164</v>
      </c>
      <c r="N17" s="198">
        <v>154</v>
      </c>
      <c r="O17" s="198">
        <v>166</v>
      </c>
      <c r="P17" s="200">
        <f t="shared" si="9"/>
        <v>1.0779220779220779</v>
      </c>
      <c r="Q17" s="198"/>
      <c r="R17" s="198"/>
      <c r="S17" s="198" t="s">
        <v>164</v>
      </c>
      <c r="T17" s="198">
        <v>154</v>
      </c>
      <c r="U17" s="198">
        <v>183</v>
      </c>
      <c r="V17" s="200">
        <f t="shared" si="10"/>
        <v>1.1883116883116882</v>
      </c>
      <c r="Y17" s="200" t="s">
        <v>164</v>
      </c>
      <c r="Z17" s="201">
        <f t="shared" si="11"/>
        <v>1.1948051948051948</v>
      </c>
      <c r="AC17" s="200" t="s">
        <v>164</v>
      </c>
      <c r="AD17" s="201">
        <f>AVERAGE(D17,J17)</f>
        <v>1.2564935064935066</v>
      </c>
      <c r="AE17" s="203">
        <f>AVERAGE(P17,V17)</f>
        <v>1.133116883116883</v>
      </c>
      <c r="AG17" s="198" t="s">
        <v>168</v>
      </c>
      <c r="AH17">
        <f t="shared" ref="AH17:AH20" si="12">AVERAGE(B16,H16,N16,T16)</f>
        <v>151.75</v>
      </c>
    </row>
    <row r="18" spans="1:34" x14ac:dyDescent="0.25">
      <c r="A18" s="198" t="s">
        <v>165</v>
      </c>
      <c r="B18" s="198">
        <v>156</v>
      </c>
      <c r="C18" s="198">
        <v>216</v>
      </c>
      <c r="D18" s="200">
        <f t="shared" si="7"/>
        <v>1.3846153846153846</v>
      </c>
      <c r="E18" s="198"/>
      <c r="F18" s="198"/>
      <c r="G18" s="200" t="s">
        <v>165</v>
      </c>
      <c r="H18" s="222">
        <v>154</v>
      </c>
      <c r="I18" s="222">
        <v>192</v>
      </c>
      <c r="J18" s="200">
        <f t="shared" si="8"/>
        <v>1.2467532467532467</v>
      </c>
      <c r="K18" s="198"/>
      <c r="L18" s="198"/>
      <c r="M18" s="198" t="s">
        <v>165</v>
      </c>
      <c r="N18" s="198">
        <v>154</v>
      </c>
      <c r="O18" s="198">
        <v>196</v>
      </c>
      <c r="P18" s="200">
        <f t="shared" si="9"/>
        <v>1.2727272727272727</v>
      </c>
      <c r="Q18" s="198"/>
      <c r="R18" s="198"/>
      <c r="S18" s="198" t="s">
        <v>165</v>
      </c>
      <c r="T18" s="198">
        <v>154</v>
      </c>
      <c r="U18" s="198">
        <v>201</v>
      </c>
      <c r="V18" s="200">
        <f t="shared" si="10"/>
        <v>1.3051948051948052</v>
      </c>
      <c r="Y18" s="193" t="s">
        <v>165</v>
      </c>
      <c r="Z18" s="201">
        <f t="shared" si="11"/>
        <v>1.3023226773226773</v>
      </c>
      <c r="AC18" s="198" t="s">
        <v>165</v>
      </c>
      <c r="AD18" s="201">
        <f>AVERAGE(D18,J18)</f>
        <v>1.3156843156843157</v>
      </c>
      <c r="AE18" s="201">
        <f>AVERAGE(P18,V18)</f>
        <v>1.2889610389610389</v>
      </c>
      <c r="AG18" s="200" t="s">
        <v>164</v>
      </c>
      <c r="AH18">
        <f t="shared" si="12"/>
        <v>154</v>
      </c>
    </row>
    <row r="19" spans="1:34" x14ac:dyDescent="0.25">
      <c r="A19" s="198" t="s">
        <v>166</v>
      </c>
      <c r="B19" s="198">
        <v>154</v>
      </c>
      <c r="C19" s="198">
        <v>217</v>
      </c>
      <c r="D19" s="200">
        <f t="shared" si="7"/>
        <v>1.4090909090909092</v>
      </c>
      <c r="E19" s="198"/>
      <c r="F19" s="198"/>
      <c r="G19" s="200" t="s">
        <v>166</v>
      </c>
      <c r="H19" s="222">
        <v>154</v>
      </c>
      <c r="I19" s="222">
        <v>225</v>
      </c>
      <c r="J19" s="200">
        <f t="shared" si="8"/>
        <v>1.4610389610389611</v>
      </c>
      <c r="K19" s="198"/>
      <c r="L19" s="198"/>
      <c r="M19" s="198" t="s">
        <v>166</v>
      </c>
      <c r="N19" s="198">
        <v>154</v>
      </c>
      <c r="O19" s="198">
        <v>214</v>
      </c>
      <c r="P19" s="200">
        <f t="shared" si="9"/>
        <v>1.3896103896103895</v>
      </c>
      <c r="Q19" s="198"/>
      <c r="R19" s="198"/>
      <c r="S19" s="198" t="s">
        <v>166</v>
      </c>
      <c r="T19" s="198">
        <v>154</v>
      </c>
      <c r="U19" s="198">
        <v>236</v>
      </c>
      <c r="V19" s="200">
        <f t="shared" si="10"/>
        <v>1.5324675324675325</v>
      </c>
      <c r="Y19" s="198" t="s">
        <v>166</v>
      </c>
      <c r="Z19" s="201">
        <f t="shared" si="11"/>
        <v>1.4480519480519483</v>
      </c>
      <c r="AC19" s="198" t="s">
        <v>166</v>
      </c>
      <c r="AD19" s="201">
        <f>AVERAGE(D19,J19)</f>
        <v>1.4350649350649352</v>
      </c>
      <c r="AE19" s="201">
        <f>AVERAGE(P19,V19)</f>
        <v>1.4610389610389611</v>
      </c>
      <c r="AG19" s="198" t="s">
        <v>165</v>
      </c>
      <c r="AH19">
        <f t="shared" si="12"/>
        <v>154.5</v>
      </c>
    </row>
    <row r="20" spans="1:34" x14ac:dyDescent="0.25">
      <c r="AC20" s="183" t="s">
        <v>217</v>
      </c>
      <c r="AD20" s="201">
        <f>SMALL(AD15:AD19,1)</f>
        <v>1.1801631636056746</v>
      </c>
      <c r="AE20" s="201">
        <f>SMALL(AE15:AE19,1)</f>
        <v>1.133116883116883</v>
      </c>
      <c r="AG20" s="198" t="s">
        <v>166</v>
      </c>
      <c r="AH20">
        <f t="shared" si="12"/>
        <v>154</v>
      </c>
    </row>
    <row r="21" spans="1:34" x14ac:dyDescent="0.25">
      <c r="AC21" s="198" t="s">
        <v>218</v>
      </c>
      <c r="AD21" s="201">
        <f>AVERAGE(AD15:AD20)</f>
        <v>1.3259710034637868</v>
      </c>
      <c r="AE21" s="201">
        <f>AVERAGE(AE15:AE20)</f>
        <v>1.3185400220694337</v>
      </c>
    </row>
    <row r="22" spans="1:34" x14ac:dyDescent="0.25">
      <c r="A22" s="309" t="s">
        <v>210</v>
      </c>
      <c r="B22" s="309"/>
      <c r="C22" s="309"/>
      <c r="D22" s="309"/>
      <c r="E22" s="309"/>
      <c r="F22" s="309"/>
      <c r="G22" s="309"/>
      <c r="H22" s="309"/>
      <c r="I22" s="309"/>
      <c r="J22" s="309"/>
      <c r="K22" s="309"/>
      <c r="L22" s="309"/>
      <c r="M22" s="309"/>
      <c r="N22" s="309"/>
      <c r="O22" s="309"/>
      <c r="P22" s="309"/>
      <c r="Q22" s="309"/>
      <c r="R22" s="309"/>
      <c r="S22" s="309"/>
      <c r="T22" s="309"/>
      <c r="U22" s="309"/>
      <c r="V22" s="309"/>
      <c r="W22" s="309"/>
      <c r="X22" s="309"/>
      <c r="Y22" s="309"/>
      <c r="Z22" s="309"/>
    </row>
    <row r="24" spans="1:34" x14ac:dyDescent="0.25">
      <c r="A24" s="258" t="s">
        <v>159</v>
      </c>
      <c r="B24" s="258"/>
      <c r="C24" s="258"/>
      <c r="D24" s="221"/>
      <c r="G24" s="258" t="s">
        <v>169</v>
      </c>
      <c r="H24" s="258"/>
      <c r="I24" s="258"/>
      <c r="M24" s="310" t="s">
        <v>197</v>
      </c>
      <c r="N24" s="310"/>
      <c r="O24" s="310"/>
      <c r="P24" s="233"/>
      <c r="Q24" s="198"/>
      <c r="R24" s="198"/>
      <c r="S24" s="310" t="s">
        <v>198</v>
      </c>
      <c r="T24" s="310"/>
      <c r="U24" s="310"/>
      <c r="V24" s="310"/>
      <c r="AC24" s="238"/>
      <c r="AD24" s="238" t="s">
        <v>215</v>
      </c>
      <c r="AE24" t="s">
        <v>216</v>
      </c>
    </row>
    <row r="25" spans="1:34" x14ac:dyDescent="0.25">
      <c r="A25" s="198" t="s">
        <v>162</v>
      </c>
      <c r="B25" s="198" t="s">
        <v>160</v>
      </c>
      <c r="C25" s="198" t="s">
        <v>161</v>
      </c>
      <c r="D25" s="198" t="s">
        <v>170</v>
      </c>
      <c r="E25" s="198"/>
      <c r="F25" s="198"/>
      <c r="G25" s="198" t="s">
        <v>162</v>
      </c>
      <c r="H25" s="198" t="s">
        <v>160</v>
      </c>
      <c r="I25" s="198" t="s">
        <v>161</v>
      </c>
      <c r="J25" s="198" t="s">
        <v>170</v>
      </c>
      <c r="K25" s="198"/>
      <c r="L25" s="198"/>
      <c r="M25" s="198" t="s">
        <v>162</v>
      </c>
      <c r="N25" s="198" t="s">
        <v>160</v>
      </c>
      <c r="O25" s="198" t="s">
        <v>161</v>
      </c>
      <c r="P25" s="198" t="s">
        <v>170</v>
      </c>
      <c r="Q25" s="198"/>
      <c r="R25" s="198"/>
      <c r="S25" s="198" t="s">
        <v>162</v>
      </c>
      <c r="T25" s="198" t="s">
        <v>160</v>
      </c>
      <c r="U25" s="198" t="s">
        <v>161</v>
      </c>
      <c r="V25" s="198" t="s">
        <v>170</v>
      </c>
      <c r="Y25" t="s">
        <v>162</v>
      </c>
      <c r="Z25" t="s">
        <v>199</v>
      </c>
      <c r="AC25" t="s">
        <v>162</v>
      </c>
      <c r="AD25" t="s">
        <v>199</v>
      </c>
      <c r="AE25" t="s">
        <v>199</v>
      </c>
    </row>
    <row r="26" spans="1:34" x14ac:dyDescent="0.25">
      <c r="A26" s="198" t="s">
        <v>163</v>
      </c>
      <c r="B26" s="198">
        <v>143</v>
      </c>
      <c r="C26" s="198">
        <v>186</v>
      </c>
      <c r="D26" s="200">
        <f>C26/B26</f>
        <v>1.3006993006993006</v>
      </c>
      <c r="E26" s="198"/>
      <c r="F26" s="198"/>
      <c r="G26" s="198" t="s">
        <v>163</v>
      </c>
      <c r="H26" s="198">
        <v>127</v>
      </c>
      <c r="I26" s="198">
        <v>181</v>
      </c>
      <c r="J26" s="200">
        <f>I26/H26</f>
        <v>1.4251968503937007</v>
      </c>
      <c r="K26" s="198"/>
      <c r="L26" s="198"/>
      <c r="M26" s="198" t="s">
        <v>163</v>
      </c>
      <c r="N26" s="198">
        <v>127</v>
      </c>
      <c r="O26" s="198">
        <v>254</v>
      </c>
      <c r="P26" s="200">
        <f>O27/N27</f>
        <v>1.4523809523809523</v>
      </c>
      <c r="Q26" s="198"/>
      <c r="R26" s="198"/>
      <c r="S26" s="198" t="s">
        <v>163</v>
      </c>
      <c r="T26" s="198">
        <v>125</v>
      </c>
      <c r="U26" s="198">
        <v>345</v>
      </c>
      <c r="V26" s="200">
        <f>U26/T26</f>
        <v>2.76</v>
      </c>
      <c r="Y26" s="198" t="s">
        <v>163</v>
      </c>
      <c r="Z26" s="201">
        <f>AVERAGE(D26,J26,P26,V26)</f>
        <v>1.7345692758684883</v>
      </c>
      <c r="AC26" s="198" t="s">
        <v>163</v>
      </c>
      <c r="AD26" s="201">
        <f>AVERAGE(D26,J26)</f>
        <v>1.3629480755465007</v>
      </c>
      <c r="AE26" s="201">
        <f>AVERAGE(P26,V26)</f>
        <v>2.1061904761904762</v>
      </c>
      <c r="AG26" t="s">
        <v>162</v>
      </c>
      <c r="AH26" t="s">
        <v>280</v>
      </c>
    </row>
    <row r="27" spans="1:34" x14ac:dyDescent="0.25">
      <c r="A27" s="198" t="s">
        <v>168</v>
      </c>
      <c r="B27" s="198">
        <v>128</v>
      </c>
      <c r="C27" s="198">
        <v>216</v>
      </c>
      <c r="D27" s="200">
        <f t="shared" ref="D27:D30" si="13">C27/B27</f>
        <v>1.6875</v>
      </c>
      <c r="E27" s="198"/>
      <c r="F27" s="198"/>
      <c r="G27" s="198" t="s">
        <v>168</v>
      </c>
      <c r="H27" s="198">
        <v>127</v>
      </c>
      <c r="I27" s="198">
        <v>254</v>
      </c>
      <c r="J27" s="200">
        <f t="shared" ref="J27:J30" si="14">I27/H27</f>
        <v>2</v>
      </c>
      <c r="K27" s="198"/>
      <c r="L27" s="198"/>
      <c r="M27" s="198" t="s">
        <v>168</v>
      </c>
      <c r="N27" s="198">
        <v>126</v>
      </c>
      <c r="O27" s="198">
        <v>183</v>
      </c>
      <c r="P27" s="200">
        <f>O26/N26</f>
        <v>2</v>
      </c>
      <c r="Q27" s="198"/>
      <c r="R27" s="198"/>
      <c r="S27" s="198" t="s">
        <v>168</v>
      </c>
      <c r="T27" s="198">
        <v>126</v>
      </c>
      <c r="U27" s="198">
        <v>169</v>
      </c>
      <c r="V27" s="200">
        <f t="shared" ref="V27:V30" si="15">U27/T27</f>
        <v>1.3412698412698412</v>
      </c>
      <c r="Y27" s="198" t="s">
        <v>168</v>
      </c>
      <c r="Z27" s="201">
        <f>AVERAGE(D27,J27,P27,V27)</f>
        <v>1.7571924603174602</v>
      </c>
      <c r="AC27" s="198" t="s">
        <v>168</v>
      </c>
      <c r="AD27" s="201">
        <f t="shared" ref="AD27:AD30" si="16">AVERAGE(D27,J27)</f>
        <v>1.84375</v>
      </c>
      <c r="AE27" s="201">
        <f t="shared" ref="AE27:AE30" si="17">AVERAGE(P27,V27)</f>
        <v>1.6706349206349205</v>
      </c>
      <c r="AG27" s="198" t="s">
        <v>163</v>
      </c>
      <c r="AH27">
        <f>AVERAGE(B26,H26,N26,T26)</f>
        <v>130.5</v>
      </c>
    </row>
    <row r="28" spans="1:34" x14ac:dyDescent="0.25">
      <c r="A28" s="198" t="s">
        <v>164</v>
      </c>
      <c r="B28" s="198">
        <v>129</v>
      </c>
      <c r="C28" s="198">
        <v>173</v>
      </c>
      <c r="D28" s="200">
        <f t="shared" si="13"/>
        <v>1.3410852713178294</v>
      </c>
      <c r="E28" s="198"/>
      <c r="F28" s="198"/>
      <c r="G28" s="200" t="s">
        <v>164</v>
      </c>
      <c r="H28" s="198">
        <v>127</v>
      </c>
      <c r="I28" s="198">
        <v>187</v>
      </c>
      <c r="J28" s="200">
        <f t="shared" si="14"/>
        <v>1.4724409448818898</v>
      </c>
      <c r="K28" s="198"/>
      <c r="L28" s="198"/>
      <c r="M28" s="198" t="s">
        <v>164</v>
      </c>
      <c r="N28">
        <v>128</v>
      </c>
      <c r="O28">
        <v>147</v>
      </c>
      <c r="P28" s="200">
        <f>O28/N28</f>
        <v>1.1484375</v>
      </c>
      <c r="Q28" s="198"/>
      <c r="R28" s="198"/>
      <c r="S28" s="198" t="s">
        <v>164</v>
      </c>
      <c r="T28" s="198">
        <v>128</v>
      </c>
      <c r="U28" s="198">
        <v>184</v>
      </c>
      <c r="V28" s="200">
        <f t="shared" si="15"/>
        <v>1.4375</v>
      </c>
      <c r="Y28" s="203" t="s">
        <v>164</v>
      </c>
      <c r="Z28" s="203">
        <f>AVERAGE(D28,J28,P28,V28)</f>
        <v>1.3498659290499297</v>
      </c>
      <c r="AC28" s="200" t="s">
        <v>164</v>
      </c>
      <c r="AD28" s="201">
        <f t="shared" si="16"/>
        <v>1.4067631080998595</v>
      </c>
      <c r="AE28" s="203">
        <f t="shared" si="17"/>
        <v>1.29296875</v>
      </c>
      <c r="AG28" s="198" t="s">
        <v>168</v>
      </c>
      <c r="AH28">
        <f t="shared" ref="AH28:AH31" si="18">AVERAGE(B27,H27,N27,T27)</f>
        <v>126.75</v>
      </c>
    </row>
    <row r="29" spans="1:34" x14ac:dyDescent="0.25">
      <c r="A29" s="198" t="s">
        <v>165</v>
      </c>
      <c r="B29" s="198">
        <v>126</v>
      </c>
      <c r="C29" s="198">
        <v>312</v>
      </c>
      <c r="D29" s="200">
        <f t="shared" si="13"/>
        <v>2.4761904761904763</v>
      </c>
      <c r="E29" s="198"/>
      <c r="F29" s="198"/>
      <c r="G29" s="200" t="s">
        <v>165</v>
      </c>
      <c r="H29" s="198">
        <v>128</v>
      </c>
      <c r="I29" s="198">
        <v>169</v>
      </c>
      <c r="J29" s="200">
        <f t="shared" si="14"/>
        <v>1.3203125</v>
      </c>
      <c r="K29" s="198"/>
      <c r="L29" s="198"/>
      <c r="M29" s="198" t="s">
        <v>165</v>
      </c>
      <c r="N29" s="198">
        <v>129</v>
      </c>
      <c r="O29" s="198">
        <v>201</v>
      </c>
      <c r="P29" s="200">
        <f t="shared" ref="P29:P30" si="19">O29/N29</f>
        <v>1.558139534883721</v>
      </c>
      <c r="Q29" s="198"/>
      <c r="R29" s="198"/>
      <c r="S29" s="198" t="s">
        <v>165</v>
      </c>
      <c r="T29" s="198">
        <v>127</v>
      </c>
      <c r="U29" s="198">
        <v>251</v>
      </c>
      <c r="V29" s="200">
        <f t="shared" si="15"/>
        <v>1.9763779527559056</v>
      </c>
      <c r="Y29" s="198" t="s">
        <v>165</v>
      </c>
      <c r="Z29" s="200">
        <f>AVERAGE(D29,J29,P29,V29)</f>
        <v>1.8327551159575257</v>
      </c>
      <c r="AC29" s="198" t="s">
        <v>165</v>
      </c>
      <c r="AD29" s="201">
        <f t="shared" si="16"/>
        <v>1.8982514880952381</v>
      </c>
      <c r="AE29" s="201">
        <f t="shared" si="17"/>
        <v>1.7672587438198133</v>
      </c>
      <c r="AG29" s="200" t="s">
        <v>164</v>
      </c>
      <c r="AH29">
        <f t="shared" si="18"/>
        <v>128</v>
      </c>
    </row>
    <row r="30" spans="1:34" x14ac:dyDescent="0.25">
      <c r="A30" s="198" t="s">
        <v>166</v>
      </c>
      <c r="B30" s="198">
        <v>129</v>
      </c>
      <c r="C30" s="198">
        <v>212</v>
      </c>
      <c r="D30" s="200">
        <f t="shared" si="13"/>
        <v>1.6434108527131783</v>
      </c>
      <c r="E30" s="198"/>
      <c r="F30" s="198"/>
      <c r="G30" s="200" t="s">
        <v>166</v>
      </c>
      <c r="H30" s="198">
        <v>129</v>
      </c>
      <c r="I30" s="198">
        <v>175</v>
      </c>
      <c r="J30" s="200">
        <f t="shared" si="14"/>
        <v>1.3565891472868217</v>
      </c>
      <c r="K30" s="198"/>
      <c r="L30" s="198"/>
      <c r="M30" s="198" t="s">
        <v>166</v>
      </c>
      <c r="N30" s="198">
        <v>129</v>
      </c>
      <c r="O30" s="198">
        <v>245</v>
      </c>
      <c r="P30" s="200">
        <f t="shared" si="19"/>
        <v>1.8992248062015504</v>
      </c>
      <c r="Q30" s="198"/>
      <c r="R30" s="198"/>
      <c r="S30" s="198" t="s">
        <v>166</v>
      </c>
      <c r="T30" s="198">
        <v>128</v>
      </c>
      <c r="U30" s="198">
        <v>256</v>
      </c>
      <c r="V30" s="200">
        <f t="shared" si="15"/>
        <v>2</v>
      </c>
      <c r="Y30" s="198" t="s">
        <v>166</v>
      </c>
      <c r="Z30" s="200">
        <f>AVERAGE(D30,J30,P30,V30)</f>
        <v>1.7248062015503876</v>
      </c>
      <c r="AC30" s="198" t="s">
        <v>166</v>
      </c>
      <c r="AD30" s="201">
        <f t="shared" si="16"/>
        <v>1.5</v>
      </c>
      <c r="AE30" s="201">
        <f t="shared" si="17"/>
        <v>1.9496124031007751</v>
      </c>
      <c r="AG30" s="198" t="s">
        <v>165</v>
      </c>
      <c r="AH30">
        <f t="shared" si="18"/>
        <v>127.5</v>
      </c>
    </row>
    <row r="31" spans="1:34" x14ac:dyDescent="0.25">
      <c r="AC31" s="183" t="s">
        <v>217</v>
      </c>
      <c r="AD31" s="201">
        <f>SMALL(AD26:AD30,1)</f>
        <v>1.3629480755465007</v>
      </c>
      <c r="AE31" s="201">
        <f>SMALL(AE26:AE30,1)</f>
        <v>1.29296875</v>
      </c>
      <c r="AG31" s="198" t="s">
        <v>166</v>
      </c>
      <c r="AH31">
        <f t="shared" si="18"/>
        <v>128.75</v>
      </c>
    </row>
    <row r="32" spans="1:34" x14ac:dyDescent="0.25">
      <c r="AC32" s="198" t="s">
        <v>218</v>
      </c>
      <c r="AD32" s="201">
        <f>AVERAGE(AD26:AD31)</f>
        <v>1.5624434578813498</v>
      </c>
      <c r="AE32" s="201">
        <f>AVERAGE(AE26:AE31)</f>
        <v>1.6799390072909972</v>
      </c>
    </row>
    <row r="33" spans="1:34" x14ac:dyDescent="0.25">
      <c r="A33" s="309" t="s">
        <v>211</v>
      </c>
      <c r="B33" s="309"/>
      <c r="C33" s="309"/>
      <c r="D33" s="309"/>
      <c r="E33" s="309"/>
      <c r="F33" s="309"/>
      <c r="G33" s="309"/>
      <c r="H33" s="309"/>
      <c r="I33" s="309"/>
      <c r="J33" s="309"/>
      <c r="K33" s="309"/>
      <c r="L33" s="309"/>
      <c r="M33" s="309"/>
      <c r="N33" s="309"/>
      <c r="O33" s="309"/>
      <c r="P33" s="309"/>
      <c r="Q33" s="309"/>
      <c r="R33" s="309"/>
      <c r="S33" s="309"/>
      <c r="T33" s="309"/>
      <c r="U33" s="309"/>
      <c r="V33" s="309"/>
      <c r="W33" s="309"/>
      <c r="X33" s="309"/>
      <c r="Y33" s="309"/>
      <c r="Z33" s="309"/>
    </row>
    <row r="35" spans="1:34" x14ac:dyDescent="0.25">
      <c r="A35" s="310" t="s">
        <v>159</v>
      </c>
      <c r="B35" s="310"/>
      <c r="C35" s="310"/>
      <c r="D35" s="310"/>
      <c r="E35" s="198"/>
      <c r="F35" s="198"/>
      <c r="G35" s="310" t="s">
        <v>169</v>
      </c>
      <c r="H35" s="310"/>
      <c r="I35" s="310"/>
      <c r="J35" s="198"/>
      <c r="K35" s="198"/>
      <c r="L35" s="198"/>
      <c r="M35" s="310" t="s">
        <v>195</v>
      </c>
      <c r="N35" s="310"/>
      <c r="O35" s="310"/>
      <c r="P35" s="233"/>
      <c r="Q35" s="198"/>
      <c r="R35" s="198"/>
      <c r="S35" s="310" t="s">
        <v>196</v>
      </c>
      <c r="T35" s="310"/>
      <c r="U35" s="310"/>
      <c r="V35" s="310"/>
      <c r="AC35" s="238"/>
      <c r="AD35" s="238" t="s">
        <v>215</v>
      </c>
      <c r="AE35" t="s">
        <v>216</v>
      </c>
    </row>
    <row r="36" spans="1:34" x14ac:dyDescent="0.25">
      <c r="A36" s="198" t="s">
        <v>162</v>
      </c>
      <c r="B36" s="198" t="s">
        <v>160</v>
      </c>
      <c r="C36" s="198" t="s">
        <v>161</v>
      </c>
      <c r="D36" s="198" t="s">
        <v>170</v>
      </c>
      <c r="E36" s="198"/>
      <c r="F36" s="198"/>
      <c r="G36" s="198" t="s">
        <v>162</v>
      </c>
      <c r="H36" s="198" t="s">
        <v>160</v>
      </c>
      <c r="I36" s="198" t="s">
        <v>161</v>
      </c>
      <c r="J36" s="198" t="s">
        <v>170</v>
      </c>
      <c r="K36" s="198"/>
      <c r="L36" s="198"/>
      <c r="M36" s="198" t="s">
        <v>162</v>
      </c>
      <c r="N36" s="198" t="s">
        <v>160</v>
      </c>
      <c r="O36" s="198" t="s">
        <v>161</v>
      </c>
      <c r="P36" s="198" t="s">
        <v>170</v>
      </c>
      <c r="Q36" s="198"/>
      <c r="R36" s="198"/>
      <c r="S36" s="198" t="s">
        <v>162</v>
      </c>
      <c r="T36" s="198" t="s">
        <v>160</v>
      </c>
      <c r="U36" s="198" t="s">
        <v>161</v>
      </c>
      <c r="V36" s="198" t="s">
        <v>170</v>
      </c>
      <c r="Y36" t="s">
        <v>162</v>
      </c>
      <c r="Z36" t="s">
        <v>199</v>
      </c>
      <c r="AC36" t="s">
        <v>162</v>
      </c>
      <c r="AD36" t="s">
        <v>199</v>
      </c>
      <c r="AE36" t="s">
        <v>199</v>
      </c>
    </row>
    <row r="37" spans="1:34" x14ac:dyDescent="0.25">
      <c r="A37" s="198" t="s">
        <v>163</v>
      </c>
      <c r="B37" s="198">
        <v>130</v>
      </c>
      <c r="C37" s="198">
        <v>211</v>
      </c>
      <c r="D37" s="200">
        <f>C37/B37</f>
        <v>1.6230769230769231</v>
      </c>
      <c r="E37" s="198"/>
      <c r="F37" s="198"/>
      <c r="G37" s="198" t="s">
        <v>163</v>
      </c>
      <c r="H37" s="198">
        <v>115</v>
      </c>
      <c r="I37" s="198">
        <v>247</v>
      </c>
      <c r="J37" s="200">
        <f>I37/H37</f>
        <v>2.1478260869565218</v>
      </c>
      <c r="K37" s="198"/>
      <c r="L37" s="198"/>
      <c r="M37" s="198" t="s">
        <v>163</v>
      </c>
      <c r="N37" s="198">
        <v>114</v>
      </c>
      <c r="O37" s="198">
        <v>237</v>
      </c>
      <c r="P37" s="200">
        <f>O37/N37</f>
        <v>2.0789473684210527</v>
      </c>
      <c r="Q37" s="198"/>
      <c r="R37" s="198"/>
      <c r="S37" s="198" t="s">
        <v>163</v>
      </c>
      <c r="T37" s="198">
        <v>115</v>
      </c>
      <c r="U37" s="198">
        <v>270</v>
      </c>
      <c r="V37" s="200">
        <f>U37/T37</f>
        <v>2.347826086956522</v>
      </c>
      <c r="Y37" s="198" t="s">
        <v>163</v>
      </c>
      <c r="Z37" s="201">
        <f>AVERAGE(D37,J37,P37,V37)</f>
        <v>2.0494191163527549</v>
      </c>
      <c r="AC37" s="198" t="s">
        <v>163</v>
      </c>
      <c r="AD37" s="201">
        <f>AVERAGE(D37,J37)</f>
        <v>1.8854515050167224</v>
      </c>
      <c r="AE37" s="201">
        <f>AVERAGE(P37,V37)</f>
        <v>2.2133867276887873</v>
      </c>
      <c r="AG37" t="s">
        <v>162</v>
      </c>
      <c r="AH37" t="s">
        <v>280</v>
      </c>
    </row>
    <row r="38" spans="1:34" x14ac:dyDescent="0.25">
      <c r="A38" s="198" t="s">
        <v>168</v>
      </c>
      <c r="B38" s="198">
        <v>114</v>
      </c>
      <c r="C38" s="198">
        <v>239</v>
      </c>
      <c r="D38" s="200">
        <f t="shared" ref="D38:D41" si="20">C38/B38</f>
        <v>2.0964912280701755</v>
      </c>
      <c r="E38" s="198"/>
      <c r="F38" s="198"/>
      <c r="G38" s="198" t="s">
        <v>168</v>
      </c>
      <c r="H38" s="198">
        <v>116</v>
      </c>
      <c r="I38" s="198">
        <v>235</v>
      </c>
      <c r="J38" s="200">
        <f t="shared" ref="J38:J41" si="21">I38/H38</f>
        <v>2.0258620689655173</v>
      </c>
      <c r="K38" s="198"/>
      <c r="L38" s="198"/>
      <c r="M38" s="198" t="s">
        <v>168</v>
      </c>
      <c r="N38" s="198">
        <v>115</v>
      </c>
      <c r="O38" s="198">
        <v>173</v>
      </c>
      <c r="P38" s="200">
        <f t="shared" ref="P38:P41" si="22">O38/N38</f>
        <v>1.5043478260869565</v>
      </c>
      <c r="Q38" s="198"/>
      <c r="R38" s="198"/>
      <c r="S38" s="198" t="s">
        <v>168</v>
      </c>
      <c r="T38" s="198">
        <v>115</v>
      </c>
      <c r="U38" s="198">
        <v>253</v>
      </c>
      <c r="V38" s="200">
        <f t="shared" ref="V38:V41" si="23">U38/T38</f>
        <v>2.2000000000000002</v>
      </c>
      <c r="Y38" s="198" t="s">
        <v>168</v>
      </c>
      <c r="Z38" s="201">
        <f t="shared" ref="Z38:Z41" si="24">AVERAGE(D38,J38,P38,V38)</f>
        <v>1.9566752807806622</v>
      </c>
      <c r="AC38" s="198" t="s">
        <v>168</v>
      </c>
      <c r="AD38" s="201">
        <f t="shared" ref="AD38:AD41" si="25">AVERAGE(D38,J38)</f>
        <v>2.0611766485178462</v>
      </c>
      <c r="AE38" s="201">
        <f t="shared" ref="AE38:AE41" si="26">AVERAGE(P38,V38)</f>
        <v>1.8521739130434782</v>
      </c>
      <c r="AG38" s="198" t="s">
        <v>163</v>
      </c>
      <c r="AH38">
        <f>AVERAGE(B37,H37,N37,T37)</f>
        <v>118.5</v>
      </c>
    </row>
    <row r="39" spans="1:34" x14ac:dyDescent="0.25">
      <c r="A39" s="198" t="s">
        <v>164</v>
      </c>
      <c r="B39" s="198">
        <v>116</v>
      </c>
      <c r="C39" s="198">
        <v>213</v>
      </c>
      <c r="D39" s="200">
        <f t="shared" si="20"/>
        <v>1.8362068965517242</v>
      </c>
      <c r="E39" s="198"/>
      <c r="F39" s="198"/>
      <c r="G39" s="200" t="s">
        <v>164</v>
      </c>
      <c r="H39" s="198">
        <v>116</v>
      </c>
      <c r="I39" s="198">
        <v>169</v>
      </c>
      <c r="J39" s="200">
        <f t="shared" si="21"/>
        <v>1.4568965517241379</v>
      </c>
      <c r="K39" s="198"/>
      <c r="L39" s="198"/>
      <c r="M39" s="198" t="s">
        <v>164</v>
      </c>
      <c r="N39" s="198">
        <v>116</v>
      </c>
      <c r="O39" s="198">
        <v>182</v>
      </c>
      <c r="P39" s="200">
        <f t="shared" si="22"/>
        <v>1.5689655172413792</v>
      </c>
      <c r="Q39" s="198"/>
      <c r="R39" s="198"/>
      <c r="S39" s="198" t="s">
        <v>164</v>
      </c>
      <c r="T39" s="198">
        <v>115</v>
      </c>
      <c r="U39" s="198">
        <v>168</v>
      </c>
      <c r="V39" s="200">
        <f t="shared" si="23"/>
        <v>1.4608695652173913</v>
      </c>
      <c r="Y39" s="203" t="s">
        <v>164</v>
      </c>
      <c r="Z39" s="203">
        <f t="shared" si="24"/>
        <v>1.580734632683658</v>
      </c>
      <c r="AC39" s="200" t="s">
        <v>164</v>
      </c>
      <c r="AD39" s="201">
        <f t="shared" si="25"/>
        <v>1.646551724137931</v>
      </c>
      <c r="AE39" s="203">
        <f t="shared" si="26"/>
        <v>1.5149175412293854</v>
      </c>
      <c r="AG39" s="198" t="s">
        <v>168</v>
      </c>
      <c r="AH39">
        <f t="shared" ref="AH39:AH42" si="27">AVERAGE(B38,H38,N38,T38)</f>
        <v>115</v>
      </c>
    </row>
    <row r="40" spans="1:34" x14ac:dyDescent="0.25">
      <c r="A40" s="198" t="s">
        <v>165</v>
      </c>
      <c r="B40" s="198">
        <v>116</v>
      </c>
      <c r="C40" s="198">
        <v>158</v>
      </c>
      <c r="D40" s="200">
        <f t="shared" si="20"/>
        <v>1.3620689655172413</v>
      </c>
      <c r="E40" s="198"/>
      <c r="F40" s="198"/>
      <c r="G40" s="200" t="s">
        <v>165</v>
      </c>
      <c r="H40" s="198">
        <v>116</v>
      </c>
      <c r="I40" s="198">
        <v>227</v>
      </c>
      <c r="J40" s="200">
        <f t="shared" si="21"/>
        <v>1.9568965517241379</v>
      </c>
      <c r="K40" s="198"/>
      <c r="L40" s="198"/>
      <c r="M40" s="198" t="s">
        <v>165</v>
      </c>
      <c r="N40" s="198">
        <v>115</v>
      </c>
      <c r="O40" s="198">
        <v>208</v>
      </c>
      <c r="P40" s="200">
        <f t="shared" si="22"/>
        <v>1.808695652173913</v>
      </c>
      <c r="Q40" s="198"/>
      <c r="R40" s="198"/>
      <c r="S40" s="198" t="s">
        <v>165</v>
      </c>
      <c r="T40" s="198">
        <v>116</v>
      </c>
      <c r="U40" s="198">
        <v>246</v>
      </c>
      <c r="V40" s="200">
        <f t="shared" si="23"/>
        <v>2.1206896551724137</v>
      </c>
      <c r="Y40" s="198" t="s">
        <v>165</v>
      </c>
      <c r="Z40" s="201">
        <f t="shared" si="24"/>
        <v>1.8120877061469265</v>
      </c>
      <c r="AC40" s="198" t="s">
        <v>165</v>
      </c>
      <c r="AD40" s="201">
        <f t="shared" si="25"/>
        <v>1.6594827586206895</v>
      </c>
      <c r="AE40" s="201">
        <f t="shared" si="26"/>
        <v>1.9646926536731635</v>
      </c>
      <c r="AG40" s="200" t="s">
        <v>164</v>
      </c>
      <c r="AH40">
        <f t="shared" si="27"/>
        <v>115.75</v>
      </c>
    </row>
    <row r="41" spans="1:34" x14ac:dyDescent="0.25">
      <c r="A41" s="198" t="s">
        <v>166</v>
      </c>
      <c r="B41" s="198">
        <v>115</v>
      </c>
      <c r="C41" s="198">
        <v>227</v>
      </c>
      <c r="D41" s="200">
        <f t="shared" si="20"/>
        <v>1.9739130434782608</v>
      </c>
      <c r="E41" s="198"/>
      <c r="F41" s="198"/>
      <c r="G41" s="200" t="s">
        <v>166</v>
      </c>
      <c r="H41" s="198">
        <v>116</v>
      </c>
      <c r="I41" s="198">
        <v>232</v>
      </c>
      <c r="J41" s="200">
        <f t="shared" si="21"/>
        <v>2</v>
      </c>
      <c r="K41" s="198"/>
      <c r="L41" s="198"/>
      <c r="M41" s="198" t="s">
        <v>166</v>
      </c>
      <c r="N41" s="198">
        <v>116</v>
      </c>
      <c r="O41" s="198">
        <v>195</v>
      </c>
      <c r="P41" s="200">
        <f t="shared" si="22"/>
        <v>1.6810344827586208</v>
      </c>
      <c r="Q41" s="198"/>
      <c r="R41" s="198"/>
      <c r="S41" s="198" t="s">
        <v>166</v>
      </c>
      <c r="T41" s="198">
        <v>115</v>
      </c>
      <c r="U41" s="198">
        <v>269</v>
      </c>
      <c r="V41" s="200">
        <f t="shared" si="23"/>
        <v>2.3391304347826085</v>
      </c>
      <c r="Y41" s="198" t="s">
        <v>166</v>
      </c>
      <c r="Z41" s="201">
        <f t="shared" si="24"/>
        <v>1.9985194902548726</v>
      </c>
      <c r="AC41" s="198" t="s">
        <v>166</v>
      </c>
      <c r="AD41" s="201">
        <f t="shared" si="25"/>
        <v>1.9869565217391303</v>
      </c>
      <c r="AE41" s="201">
        <f t="shared" si="26"/>
        <v>2.0100824587706145</v>
      </c>
      <c r="AG41" s="198" t="s">
        <v>165</v>
      </c>
      <c r="AH41">
        <f t="shared" si="27"/>
        <v>115.75</v>
      </c>
    </row>
    <row r="42" spans="1:34" x14ac:dyDescent="0.25">
      <c r="Q42" s="198"/>
      <c r="R42" s="198"/>
      <c r="S42" s="198"/>
      <c r="T42" s="198"/>
      <c r="U42" s="198"/>
      <c r="V42" s="200"/>
      <c r="AC42" s="183" t="s">
        <v>217</v>
      </c>
      <c r="AD42" s="201">
        <f>SMALL(AD37:AD41,1)</f>
        <v>1.646551724137931</v>
      </c>
      <c r="AE42" s="201">
        <f>SMALL(AE37:AE41,1)</f>
        <v>1.5149175412293854</v>
      </c>
      <c r="AG42" s="198" t="s">
        <v>166</v>
      </c>
      <c r="AH42">
        <f t="shared" si="27"/>
        <v>115.5</v>
      </c>
    </row>
    <row r="43" spans="1:34" x14ac:dyDescent="0.25">
      <c r="AC43" s="198" t="s">
        <v>218</v>
      </c>
      <c r="AD43" s="201">
        <f>AVERAGE(AD37:AD42)</f>
        <v>1.8143618136950417</v>
      </c>
      <c r="AE43" s="201">
        <f>AVERAGE(AE37:AE42)</f>
        <v>1.8450284726058024</v>
      </c>
    </row>
    <row r="44" spans="1:34" x14ac:dyDescent="0.25">
      <c r="A44" s="309" t="s">
        <v>212</v>
      </c>
      <c r="B44" s="309"/>
      <c r="C44" s="309"/>
      <c r="D44" s="309"/>
      <c r="E44" s="309"/>
      <c r="F44" s="309"/>
      <c r="G44" s="309"/>
      <c r="H44" s="309"/>
      <c r="I44" s="309"/>
      <c r="J44" s="309"/>
      <c r="K44" s="309"/>
      <c r="L44" s="309"/>
      <c r="M44" s="309"/>
      <c r="N44" s="309"/>
      <c r="O44" s="309"/>
      <c r="P44" s="309"/>
      <c r="Q44" s="309"/>
      <c r="R44" s="309"/>
      <c r="S44" s="309"/>
      <c r="T44" s="309"/>
      <c r="U44" s="309"/>
      <c r="V44" s="309"/>
      <c r="W44" s="309"/>
      <c r="X44" s="309"/>
      <c r="Y44" s="309"/>
      <c r="Z44" s="309"/>
    </row>
    <row r="46" spans="1:34" x14ac:dyDescent="0.25">
      <c r="A46" s="310" t="s">
        <v>159</v>
      </c>
      <c r="B46" s="310"/>
      <c r="C46" s="310"/>
      <c r="D46" s="207"/>
      <c r="G46" s="310" t="s">
        <v>169</v>
      </c>
      <c r="H46" s="310"/>
      <c r="I46" s="310"/>
      <c r="J46" s="198"/>
      <c r="M46" s="159" t="s">
        <v>195</v>
      </c>
      <c r="N46" s="159"/>
      <c r="O46" s="159"/>
      <c r="P46" s="233"/>
      <c r="S46" s="236" t="s">
        <v>196</v>
      </c>
      <c r="T46" s="236"/>
      <c r="U46" s="236"/>
      <c r="V46" s="236"/>
    </row>
    <row r="47" spans="1:34" x14ac:dyDescent="0.25">
      <c r="A47" s="198" t="s">
        <v>162</v>
      </c>
      <c r="B47" s="198" t="s">
        <v>160</v>
      </c>
      <c r="C47" s="198" t="s">
        <v>161</v>
      </c>
      <c r="D47" s="198" t="s">
        <v>170</v>
      </c>
      <c r="G47" s="198" t="s">
        <v>162</v>
      </c>
      <c r="H47" s="198" t="s">
        <v>160</v>
      </c>
      <c r="I47" s="198" t="s">
        <v>161</v>
      </c>
      <c r="J47" s="198" t="s">
        <v>170</v>
      </c>
      <c r="M47" s="198" t="s">
        <v>162</v>
      </c>
      <c r="N47" s="198" t="s">
        <v>160</v>
      </c>
      <c r="O47" s="198" t="s">
        <v>161</v>
      </c>
      <c r="P47" s="198" t="s">
        <v>170</v>
      </c>
      <c r="Q47" s="198"/>
      <c r="R47" s="198"/>
      <c r="S47" s="198" t="s">
        <v>162</v>
      </c>
      <c r="T47" s="198" t="s">
        <v>160</v>
      </c>
      <c r="U47" s="198" t="s">
        <v>161</v>
      </c>
      <c r="V47" s="198" t="s">
        <v>170</v>
      </c>
      <c r="Y47" t="s">
        <v>162</v>
      </c>
      <c r="Z47" t="s">
        <v>199</v>
      </c>
      <c r="AC47" s="238"/>
      <c r="AD47" s="238" t="s">
        <v>215</v>
      </c>
      <c r="AE47" t="s">
        <v>216</v>
      </c>
    </row>
    <row r="48" spans="1:34" x14ac:dyDescent="0.25">
      <c r="A48" s="198" t="s">
        <v>163</v>
      </c>
      <c r="B48" s="198">
        <v>132</v>
      </c>
      <c r="C48" s="198">
        <v>223</v>
      </c>
      <c r="D48" s="200">
        <f>C48/B48</f>
        <v>1.6893939393939394</v>
      </c>
      <c r="G48" s="198" t="s">
        <v>163</v>
      </c>
      <c r="H48" s="198">
        <v>127</v>
      </c>
      <c r="I48" s="198">
        <v>221</v>
      </c>
      <c r="J48" s="200">
        <f>I48/H48</f>
        <v>1.7401574803149606</v>
      </c>
      <c r="M48" s="198" t="s">
        <v>163</v>
      </c>
      <c r="N48" s="198">
        <v>127</v>
      </c>
      <c r="O48" s="198">
        <v>249</v>
      </c>
      <c r="P48" s="200">
        <f>O48/N48</f>
        <v>1.9606299212598426</v>
      </c>
      <c r="Q48" s="198"/>
      <c r="R48" s="198"/>
      <c r="S48" s="198" t="s">
        <v>163</v>
      </c>
      <c r="T48" s="198">
        <v>127</v>
      </c>
      <c r="U48" s="198">
        <v>290</v>
      </c>
      <c r="V48" s="200">
        <f>U48/T48</f>
        <v>2.2834645669291338</v>
      </c>
      <c r="Y48" s="198" t="s">
        <v>163</v>
      </c>
      <c r="Z48" s="201">
        <f>AVERAGE(D48,J48,P48,V48)</f>
        <v>1.9184114769744691</v>
      </c>
      <c r="AC48" t="s">
        <v>162</v>
      </c>
      <c r="AD48" t="s">
        <v>199</v>
      </c>
      <c r="AE48" t="s">
        <v>199</v>
      </c>
      <c r="AG48" t="s">
        <v>162</v>
      </c>
      <c r="AH48" t="s">
        <v>280</v>
      </c>
    </row>
    <row r="49" spans="1:34" x14ac:dyDescent="0.25">
      <c r="A49" s="198" t="s">
        <v>168</v>
      </c>
      <c r="B49" s="198">
        <v>128</v>
      </c>
      <c r="C49" s="198">
        <v>228</v>
      </c>
      <c r="D49" s="200">
        <f t="shared" ref="D49:D52" si="28">C49/B49</f>
        <v>1.78125</v>
      </c>
      <c r="G49" s="198" t="s">
        <v>168</v>
      </c>
      <c r="H49" s="198">
        <v>125</v>
      </c>
      <c r="I49" s="198">
        <v>260</v>
      </c>
      <c r="J49" s="200">
        <f t="shared" ref="J49" si="29">I49/H49</f>
        <v>2.08</v>
      </c>
      <c r="M49" s="198" t="s">
        <v>168</v>
      </c>
      <c r="N49" s="198">
        <v>126</v>
      </c>
      <c r="O49" s="198">
        <v>238</v>
      </c>
      <c r="P49" s="200">
        <f t="shared" ref="P49:P52" si="30">O49/N49</f>
        <v>1.8888888888888888</v>
      </c>
      <c r="Q49" s="198"/>
      <c r="R49" s="198"/>
      <c r="S49" s="198" t="s">
        <v>168</v>
      </c>
      <c r="T49" s="198">
        <v>127</v>
      </c>
      <c r="U49" s="198">
        <v>189</v>
      </c>
      <c r="V49" s="200">
        <f t="shared" ref="V49:V52" si="31">U49/T49</f>
        <v>1.4881889763779528</v>
      </c>
      <c r="Y49" s="198" t="s">
        <v>168</v>
      </c>
      <c r="Z49" s="201">
        <f t="shared" ref="Z49:Z52" si="32">AVERAGE(D49,J49,P49,V49)</f>
        <v>1.8095819663167105</v>
      </c>
      <c r="AC49" s="198" t="s">
        <v>163</v>
      </c>
      <c r="AD49" s="201">
        <f>AVERAGE(D48,J48)</f>
        <v>1.71477570985445</v>
      </c>
      <c r="AE49" s="201">
        <f>AVERAGE(P48,V48)</f>
        <v>2.122047244094488</v>
      </c>
      <c r="AG49" s="198" t="s">
        <v>163</v>
      </c>
      <c r="AH49">
        <f>AVERAGE(B48,H48,N48,T48)</f>
        <v>128.25</v>
      </c>
    </row>
    <row r="50" spans="1:34" x14ac:dyDescent="0.25">
      <c r="A50" s="198" t="s">
        <v>164</v>
      </c>
      <c r="B50" s="198">
        <v>125</v>
      </c>
      <c r="C50" s="198">
        <v>193</v>
      </c>
      <c r="D50" s="200">
        <f t="shared" si="28"/>
        <v>1.544</v>
      </c>
      <c r="G50" s="200" t="s">
        <v>164</v>
      </c>
      <c r="H50" s="198">
        <v>125</v>
      </c>
      <c r="I50" s="198">
        <v>183</v>
      </c>
      <c r="J50" s="200">
        <f>I50/H50</f>
        <v>1.464</v>
      </c>
      <c r="M50" s="198" t="s">
        <v>164</v>
      </c>
      <c r="N50" s="198">
        <v>128</v>
      </c>
      <c r="O50" s="198">
        <v>183</v>
      </c>
      <c r="P50" s="200">
        <f t="shared" si="30"/>
        <v>1.4296875</v>
      </c>
      <c r="Q50" s="198"/>
      <c r="R50" s="198"/>
      <c r="S50" s="198" t="s">
        <v>164</v>
      </c>
      <c r="T50" s="198">
        <v>127</v>
      </c>
      <c r="U50" s="198">
        <v>181</v>
      </c>
      <c r="V50" s="200">
        <f t="shared" si="31"/>
        <v>1.4251968503937007</v>
      </c>
      <c r="Y50" s="203" t="s">
        <v>164</v>
      </c>
      <c r="Z50" s="203">
        <f t="shared" si="32"/>
        <v>1.4657210875984252</v>
      </c>
      <c r="AC50" s="198" t="s">
        <v>168</v>
      </c>
      <c r="AD50" s="201">
        <f t="shared" ref="AD50:AD53" si="33">AVERAGE(D49,J49)</f>
        <v>1.930625</v>
      </c>
      <c r="AE50" s="201">
        <f>AVERAGE(P49,V49)</f>
        <v>1.6885389326334208</v>
      </c>
      <c r="AG50" s="198" t="s">
        <v>168</v>
      </c>
      <c r="AH50">
        <f t="shared" ref="AH50:AH53" si="34">AVERAGE(B49,H49,N49,T49)</f>
        <v>126.5</v>
      </c>
    </row>
    <row r="51" spans="1:34" x14ac:dyDescent="0.25">
      <c r="A51" s="198" t="s">
        <v>165</v>
      </c>
      <c r="B51" s="198">
        <v>125</v>
      </c>
      <c r="C51" s="198">
        <v>259</v>
      </c>
      <c r="D51" s="200">
        <f t="shared" si="28"/>
        <v>2.0720000000000001</v>
      </c>
      <c r="G51" s="200" t="s">
        <v>165</v>
      </c>
      <c r="H51" s="198">
        <v>126</v>
      </c>
      <c r="I51" s="198">
        <v>256</v>
      </c>
      <c r="J51" s="200">
        <f>I51/H51</f>
        <v>2.0317460317460316</v>
      </c>
      <c r="M51" s="198" t="s">
        <v>165</v>
      </c>
      <c r="N51" s="198">
        <v>128</v>
      </c>
      <c r="O51" s="198">
        <v>205</v>
      </c>
      <c r="P51" s="200">
        <f t="shared" si="30"/>
        <v>1.6015625</v>
      </c>
      <c r="Q51" s="198"/>
      <c r="R51" s="198"/>
      <c r="S51" s="198" t="s">
        <v>165</v>
      </c>
      <c r="T51" s="198">
        <v>127</v>
      </c>
      <c r="U51" s="198">
        <v>211</v>
      </c>
      <c r="V51" s="200">
        <f t="shared" si="31"/>
        <v>1.6614173228346456</v>
      </c>
      <c r="Y51" s="198" t="s">
        <v>165</v>
      </c>
      <c r="Z51" s="201">
        <f t="shared" si="32"/>
        <v>1.8416814636451693</v>
      </c>
      <c r="AC51" s="200" t="s">
        <v>164</v>
      </c>
      <c r="AD51" s="201">
        <f t="shared" si="33"/>
        <v>1.504</v>
      </c>
      <c r="AE51" s="203">
        <f>AVERAGE(P50,V50)</f>
        <v>1.4274421751968505</v>
      </c>
      <c r="AG51" s="200" t="s">
        <v>164</v>
      </c>
      <c r="AH51">
        <f t="shared" si="34"/>
        <v>126.25</v>
      </c>
    </row>
    <row r="52" spans="1:34" x14ac:dyDescent="0.25">
      <c r="A52" s="198" t="s">
        <v>166</v>
      </c>
      <c r="B52" s="198">
        <v>127</v>
      </c>
      <c r="C52" s="198">
        <v>186</v>
      </c>
      <c r="D52" s="200">
        <f t="shared" si="28"/>
        <v>1.4645669291338583</v>
      </c>
      <c r="G52" s="200" t="s">
        <v>166</v>
      </c>
      <c r="H52" s="198">
        <v>126</v>
      </c>
      <c r="I52" s="198">
        <v>328</v>
      </c>
      <c r="J52" s="200">
        <f>I52/H52</f>
        <v>2.6031746031746033</v>
      </c>
      <c r="M52" s="198" t="s">
        <v>166</v>
      </c>
      <c r="N52" s="198">
        <v>128</v>
      </c>
      <c r="O52" s="198">
        <v>225</v>
      </c>
      <c r="P52" s="200">
        <f t="shared" si="30"/>
        <v>1.7578125</v>
      </c>
      <c r="Q52" s="198"/>
      <c r="R52" s="198"/>
      <c r="S52" s="198" t="s">
        <v>166</v>
      </c>
      <c r="T52" s="198">
        <v>127</v>
      </c>
      <c r="U52" s="198">
        <v>157</v>
      </c>
      <c r="V52" s="200">
        <f t="shared" si="31"/>
        <v>1.2362204724409449</v>
      </c>
      <c r="Y52" s="198" t="s">
        <v>166</v>
      </c>
      <c r="Z52" s="201">
        <f t="shared" si="32"/>
        <v>1.7654436261873516</v>
      </c>
      <c r="AC52" s="198" t="s">
        <v>165</v>
      </c>
      <c r="AD52" s="201">
        <f t="shared" si="33"/>
        <v>2.0518730158730158</v>
      </c>
      <c r="AE52" s="201">
        <f>AVERAGE(P51,V51)</f>
        <v>1.6314899114173227</v>
      </c>
      <c r="AG52" s="198" t="s">
        <v>165</v>
      </c>
      <c r="AH52">
        <f t="shared" si="34"/>
        <v>126.5</v>
      </c>
    </row>
    <row r="53" spans="1:34" x14ac:dyDescent="0.25">
      <c r="Q53" s="198"/>
      <c r="R53" s="198"/>
      <c r="AC53" s="198" t="s">
        <v>166</v>
      </c>
      <c r="AD53" s="201">
        <f t="shared" si="33"/>
        <v>2.033870766154231</v>
      </c>
      <c r="AE53" s="201">
        <f>AVERAGE(P52,V52)</f>
        <v>1.4970164862204725</v>
      </c>
      <c r="AG53" s="198" t="s">
        <v>166</v>
      </c>
      <c r="AH53">
        <f t="shared" si="34"/>
        <v>127</v>
      </c>
    </row>
    <row r="54" spans="1:34" x14ac:dyDescent="0.25">
      <c r="AC54" s="183" t="s">
        <v>217</v>
      </c>
      <c r="AD54" s="201">
        <f>SMALL(AD49:AD53,1)</f>
        <v>1.504</v>
      </c>
      <c r="AE54" s="201">
        <f>SMALL(AE49:AE53,1)</f>
        <v>1.4274421751968505</v>
      </c>
    </row>
    <row r="55" spans="1:34" x14ac:dyDescent="0.25">
      <c r="A55" s="309" t="s">
        <v>213</v>
      </c>
      <c r="B55" s="309"/>
      <c r="C55" s="309"/>
      <c r="D55" s="309"/>
      <c r="E55" s="309"/>
      <c r="F55" s="309"/>
      <c r="G55" s="309"/>
      <c r="H55" s="309"/>
      <c r="I55" s="309"/>
      <c r="J55" s="309"/>
      <c r="K55" s="309"/>
      <c r="L55" s="309"/>
      <c r="M55" s="309"/>
      <c r="N55" s="309"/>
      <c r="O55" s="309"/>
      <c r="P55" s="309"/>
      <c r="Q55" s="309"/>
      <c r="R55" s="309"/>
      <c r="S55" s="309"/>
      <c r="T55" s="309"/>
      <c r="U55" s="309"/>
      <c r="V55" s="309"/>
      <c r="W55" s="309"/>
      <c r="X55" s="309"/>
      <c r="Y55" s="309"/>
      <c r="Z55" s="309"/>
      <c r="AC55" s="198" t="s">
        <v>218</v>
      </c>
      <c r="AD55" s="201">
        <f>AVERAGE(AD49:AD54)</f>
        <v>1.7898574153136162</v>
      </c>
      <c r="AE55" s="201">
        <f>AVERAGE(AE49:AE54)</f>
        <v>1.6323294874599006</v>
      </c>
    </row>
    <row r="57" spans="1:34" x14ac:dyDescent="0.25">
      <c r="A57" s="310" t="s">
        <v>159</v>
      </c>
      <c r="B57" s="310"/>
      <c r="C57" s="310"/>
      <c r="D57" s="207"/>
      <c r="G57" s="310" t="s">
        <v>169</v>
      </c>
      <c r="H57" s="310"/>
      <c r="I57" s="310"/>
      <c r="J57" s="198"/>
      <c r="M57" s="236" t="s">
        <v>195</v>
      </c>
      <c r="N57" s="236"/>
      <c r="O57" s="236"/>
      <c r="P57" s="236"/>
      <c r="S57" s="236" t="s">
        <v>196</v>
      </c>
      <c r="T57" s="236"/>
      <c r="U57" s="236"/>
      <c r="V57" s="236"/>
    </row>
    <row r="58" spans="1:34" x14ac:dyDescent="0.25">
      <c r="A58" s="198" t="s">
        <v>162</v>
      </c>
      <c r="B58" s="198" t="s">
        <v>160</v>
      </c>
      <c r="C58" s="198" t="s">
        <v>161</v>
      </c>
      <c r="D58" s="198" t="s">
        <v>170</v>
      </c>
      <c r="G58" s="198" t="s">
        <v>162</v>
      </c>
      <c r="H58" s="198" t="s">
        <v>160</v>
      </c>
      <c r="I58" s="198" t="s">
        <v>161</v>
      </c>
      <c r="J58" s="198" t="s">
        <v>170</v>
      </c>
      <c r="M58" s="198" t="s">
        <v>162</v>
      </c>
      <c r="N58" s="198" t="s">
        <v>160</v>
      </c>
      <c r="O58" s="198" t="s">
        <v>161</v>
      </c>
      <c r="P58" s="198" t="s">
        <v>170</v>
      </c>
      <c r="Q58" s="198"/>
      <c r="R58" s="198"/>
      <c r="S58" s="198" t="s">
        <v>162</v>
      </c>
      <c r="T58" s="198" t="s">
        <v>160</v>
      </c>
      <c r="U58" s="198" t="s">
        <v>161</v>
      </c>
      <c r="V58" s="198" t="s">
        <v>170</v>
      </c>
      <c r="Y58" t="s">
        <v>162</v>
      </c>
      <c r="Z58" t="s">
        <v>199</v>
      </c>
      <c r="AC58" s="238"/>
      <c r="AD58" s="238" t="s">
        <v>215</v>
      </c>
      <c r="AE58" t="s">
        <v>216</v>
      </c>
    </row>
    <row r="59" spans="1:34" x14ac:dyDescent="0.25">
      <c r="A59" s="198" t="s">
        <v>163</v>
      </c>
      <c r="B59">
        <v>120</v>
      </c>
      <c r="C59" s="198">
        <v>186</v>
      </c>
      <c r="D59" s="200">
        <f>C59/B59</f>
        <v>1.55</v>
      </c>
      <c r="G59" s="198" t="s">
        <v>163</v>
      </c>
      <c r="H59" s="198">
        <v>124</v>
      </c>
      <c r="I59" s="198">
        <v>211</v>
      </c>
      <c r="J59" s="200">
        <f>I59/H59</f>
        <v>1.7016129032258065</v>
      </c>
      <c r="M59" s="198" t="s">
        <v>163</v>
      </c>
      <c r="N59" s="198">
        <v>126</v>
      </c>
      <c r="O59" s="198">
        <v>300</v>
      </c>
      <c r="P59" s="200">
        <f>O59/N59</f>
        <v>2.3809523809523809</v>
      </c>
      <c r="Q59" s="198"/>
      <c r="R59" s="198"/>
      <c r="S59" s="198" t="s">
        <v>163</v>
      </c>
      <c r="T59" s="198">
        <v>125</v>
      </c>
      <c r="U59" s="198">
        <v>265</v>
      </c>
      <c r="V59" s="200">
        <f>U59/T59</f>
        <v>2.12</v>
      </c>
      <c r="Y59" s="198" t="s">
        <v>163</v>
      </c>
      <c r="Z59" s="201">
        <f>AVERAGE(D59,J59,P59,V59)</f>
        <v>1.9381413210445471</v>
      </c>
      <c r="AC59" t="s">
        <v>162</v>
      </c>
      <c r="AD59" t="s">
        <v>199</v>
      </c>
      <c r="AE59" t="s">
        <v>199</v>
      </c>
      <c r="AG59" t="s">
        <v>162</v>
      </c>
      <c r="AH59" t="s">
        <v>280</v>
      </c>
    </row>
    <row r="60" spans="1:34" x14ac:dyDescent="0.25">
      <c r="A60" s="198" t="s">
        <v>168</v>
      </c>
      <c r="B60" s="198">
        <v>116</v>
      </c>
      <c r="C60" s="198">
        <v>230</v>
      </c>
      <c r="D60" s="200">
        <f t="shared" ref="D60" si="35">C60/B60</f>
        <v>1.9827586206896552</v>
      </c>
      <c r="G60" s="198" t="s">
        <v>168</v>
      </c>
      <c r="H60" s="198">
        <v>121</v>
      </c>
      <c r="I60" s="198">
        <v>238</v>
      </c>
      <c r="J60" s="200">
        <f t="shared" ref="J60" si="36">I60/H60</f>
        <v>1.9669421487603307</v>
      </c>
      <c r="M60" s="198" t="s">
        <v>168</v>
      </c>
      <c r="N60" s="198">
        <v>125</v>
      </c>
      <c r="O60" s="198">
        <v>225</v>
      </c>
      <c r="P60" s="200">
        <f t="shared" ref="P60:P63" si="37">O60/N60</f>
        <v>1.8</v>
      </c>
      <c r="Q60" s="198"/>
      <c r="R60" s="198"/>
      <c r="S60" s="198" t="s">
        <v>168</v>
      </c>
      <c r="T60" s="198">
        <v>126</v>
      </c>
      <c r="U60" s="198">
        <v>251</v>
      </c>
      <c r="V60" s="200">
        <f t="shared" ref="V60:V63" si="38">U60/T60</f>
        <v>1.9920634920634921</v>
      </c>
      <c r="Y60" s="198" t="s">
        <v>168</v>
      </c>
      <c r="Z60" s="201">
        <f t="shared" ref="Z60:Z63" si="39">AVERAGE(D60,J60,P60,V60)</f>
        <v>1.9354410653783696</v>
      </c>
      <c r="AC60" s="198" t="s">
        <v>163</v>
      </c>
      <c r="AD60" s="201">
        <f>AVERAGE(D59,J59)</f>
        <v>1.6258064516129034</v>
      </c>
      <c r="AE60" s="201">
        <f>AVERAGE(P59,V59)</f>
        <v>2.2504761904761903</v>
      </c>
      <c r="AG60" s="198" t="s">
        <v>163</v>
      </c>
      <c r="AH60">
        <f>AVERAGE(B59,H59,N59,T59)</f>
        <v>123.75</v>
      </c>
    </row>
    <row r="61" spans="1:34" x14ac:dyDescent="0.25">
      <c r="A61" s="198" t="s">
        <v>164</v>
      </c>
      <c r="B61" s="198">
        <v>113</v>
      </c>
      <c r="C61" s="198">
        <v>177</v>
      </c>
      <c r="D61" s="200">
        <f>C61/B61</f>
        <v>1.5663716814159292</v>
      </c>
      <c r="G61" s="200" t="s">
        <v>164</v>
      </c>
      <c r="H61" s="198">
        <v>129</v>
      </c>
      <c r="I61" s="198">
        <v>189</v>
      </c>
      <c r="J61" s="200">
        <f>I61/H61</f>
        <v>1.4651162790697674</v>
      </c>
      <c r="M61" s="198" t="s">
        <v>164</v>
      </c>
      <c r="N61" s="198">
        <v>125</v>
      </c>
      <c r="O61" s="198">
        <v>194</v>
      </c>
      <c r="P61" s="200">
        <f t="shared" si="37"/>
        <v>1.552</v>
      </c>
      <c r="Q61" s="198"/>
      <c r="R61" s="198"/>
      <c r="S61" s="198" t="s">
        <v>164</v>
      </c>
      <c r="T61" s="198">
        <v>123</v>
      </c>
      <c r="U61" s="198">
        <v>203</v>
      </c>
      <c r="V61" s="200">
        <f t="shared" si="38"/>
        <v>1.6504065040650406</v>
      </c>
      <c r="Y61" s="203" t="s">
        <v>164</v>
      </c>
      <c r="Z61" s="203">
        <f t="shared" si="39"/>
        <v>1.5584736161376842</v>
      </c>
      <c r="AC61" s="198" t="s">
        <v>168</v>
      </c>
      <c r="AD61" s="201">
        <f t="shared" ref="AD61:AD64" si="40">AVERAGE(D60,J60)</f>
        <v>1.974850384724993</v>
      </c>
      <c r="AE61" s="201">
        <f>AVERAGE(P60,V60)</f>
        <v>1.896031746031746</v>
      </c>
      <c r="AG61" s="198" t="s">
        <v>168</v>
      </c>
      <c r="AH61">
        <f t="shared" ref="AH61:AH64" si="41">AVERAGE(B60,H60,N60,T60)</f>
        <v>122</v>
      </c>
    </row>
    <row r="62" spans="1:34" x14ac:dyDescent="0.25">
      <c r="A62" s="198" t="s">
        <v>165</v>
      </c>
      <c r="B62" s="198">
        <v>114</v>
      </c>
      <c r="C62" s="198">
        <v>193</v>
      </c>
      <c r="D62" s="200">
        <f>C62/B62</f>
        <v>1.6929824561403508</v>
      </c>
      <c r="G62" s="200" t="s">
        <v>165</v>
      </c>
      <c r="H62" s="198">
        <v>123</v>
      </c>
      <c r="I62" s="198">
        <v>209</v>
      </c>
      <c r="J62" s="200">
        <f>I62/H62</f>
        <v>1.6991869918699187</v>
      </c>
      <c r="M62" s="198" t="s">
        <v>165</v>
      </c>
      <c r="N62" s="198">
        <v>125</v>
      </c>
      <c r="O62" s="198">
        <v>275</v>
      </c>
      <c r="P62" s="200">
        <f t="shared" si="37"/>
        <v>2.2000000000000002</v>
      </c>
      <c r="Q62" s="198"/>
      <c r="R62" s="198"/>
      <c r="S62" s="198" t="s">
        <v>165</v>
      </c>
      <c r="T62" s="198">
        <v>124</v>
      </c>
      <c r="U62" s="198">
        <v>261</v>
      </c>
      <c r="V62" s="200">
        <f t="shared" si="38"/>
        <v>2.1048387096774195</v>
      </c>
      <c r="Y62" s="198" t="s">
        <v>165</v>
      </c>
      <c r="Z62" s="201">
        <f t="shared" si="39"/>
        <v>1.9242520394219222</v>
      </c>
      <c r="AC62" s="200" t="s">
        <v>164</v>
      </c>
      <c r="AD62" s="203">
        <f t="shared" si="40"/>
        <v>1.5157439802428483</v>
      </c>
      <c r="AE62" s="203">
        <f>AVERAGE(P61,V61)</f>
        <v>1.6012032520325203</v>
      </c>
      <c r="AG62" s="200" t="s">
        <v>164</v>
      </c>
      <c r="AH62">
        <f t="shared" si="41"/>
        <v>122.5</v>
      </c>
    </row>
    <row r="63" spans="1:34" x14ac:dyDescent="0.25">
      <c r="A63" s="198" t="s">
        <v>166</v>
      </c>
      <c r="B63" s="198">
        <v>115</v>
      </c>
      <c r="C63" s="198">
        <v>262</v>
      </c>
      <c r="D63" s="200">
        <f>C63/B63</f>
        <v>2.2782608695652176</v>
      </c>
      <c r="G63" s="200" t="s">
        <v>166</v>
      </c>
      <c r="H63" s="198">
        <v>125</v>
      </c>
      <c r="I63" s="198">
        <v>218</v>
      </c>
      <c r="J63" s="200">
        <f>I63/H63</f>
        <v>1.744</v>
      </c>
      <c r="M63" s="198" t="s">
        <v>166</v>
      </c>
      <c r="N63" s="198">
        <v>126</v>
      </c>
      <c r="O63" s="198">
        <v>207</v>
      </c>
      <c r="P63" s="200">
        <f t="shared" si="37"/>
        <v>1.6428571428571428</v>
      </c>
      <c r="Q63" s="198"/>
      <c r="R63" s="198"/>
      <c r="S63" s="198" t="s">
        <v>166</v>
      </c>
      <c r="T63" s="198">
        <v>123</v>
      </c>
      <c r="U63" s="198">
        <v>195</v>
      </c>
      <c r="V63" s="200">
        <f t="shared" si="38"/>
        <v>1.5853658536585367</v>
      </c>
      <c r="Y63" s="198" t="s">
        <v>166</v>
      </c>
      <c r="Z63" s="201">
        <f t="shared" si="39"/>
        <v>1.8126209665202242</v>
      </c>
      <c r="AC63" s="198" t="s">
        <v>165</v>
      </c>
      <c r="AD63" s="201">
        <f t="shared" si="40"/>
        <v>1.6960847240051349</v>
      </c>
      <c r="AE63" s="201">
        <f>AVERAGE(P62,V62)</f>
        <v>2.1524193548387096</v>
      </c>
      <c r="AG63" s="198" t="s">
        <v>165</v>
      </c>
      <c r="AH63">
        <f t="shared" si="41"/>
        <v>121.5</v>
      </c>
    </row>
    <row r="64" spans="1:34" x14ac:dyDescent="0.25">
      <c r="Q64" s="198"/>
      <c r="R64" s="198"/>
      <c r="AC64" s="198" t="s">
        <v>166</v>
      </c>
      <c r="AD64" s="201">
        <f t="shared" si="40"/>
        <v>2.0111304347826087</v>
      </c>
      <c r="AE64" s="201">
        <f>AVERAGE(P63,V63)</f>
        <v>1.6141114982578397</v>
      </c>
      <c r="AG64" s="198" t="s">
        <v>166</v>
      </c>
      <c r="AH64">
        <f t="shared" si="41"/>
        <v>122.25</v>
      </c>
    </row>
    <row r="65" spans="1:31" x14ac:dyDescent="0.25">
      <c r="AC65" s="183" t="s">
        <v>217</v>
      </c>
      <c r="AD65" s="201">
        <f>SMALL(AD60:AD64,1)</f>
        <v>1.5157439802428483</v>
      </c>
      <c r="AE65" s="201">
        <f>SMALL(AE60:AE64,1)</f>
        <v>1.6012032520325203</v>
      </c>
    </row>
    <row r="66" spans="1:31" x14ac:dyDescent="0.25">
      <c r="AC66" s="198" t="s">
        <v>218</v>
      </c>
      <c r="AD66" s="201">
        <f>AVERAGE(AD60:AD65)</f>
        <v>1.7232266592685559</v>
      </c>
      <c r="AE66" s="201">
        <f>AVERAGE(AE60:AE65)</f>
        <v>1.8525742156115876</v>
      </c>
    </row>
    <row r="69" spans="1:31" x14ac:dyDescent="0.25">
      <c r="Z69" t="s">
        <v>215</v>
      </c>
      <c r="AA69" t="s">
        <v>216</v>
      </c>
    </row>
    <row r="70" spans="1:31" x14ac:dyDescent="0.25">
      <c r="A70" t="s">
        <v>162</v>
      </c>
      <c r="B70" s="235">
        <v>1</v>
      </c>
      <c r="C70" s="235">
        <v>2</v>
      </c>
      <c r="D70" s="235">
        <v>4</v>
      </c>
      <c r="E70" s="235">
        <v>5</v>
      </c>
      <c r="F70" s="235">
        <v>6</v>
      </c>
      <c r="G70" s="235">
        <v>7</v>
      </c>
      <c r="Y70" s="198" t="s">
        <v>163</v>
      </c>
      <c r="Z70" s="203">
        <f>AVERAGE(D5,J5,D15,J15,D26,J26,D37,J37,D48,J48,D59,J59)</f>
        <v>1.5078559964097169</v>
      </c>
      <c r="AA70" s="201">
        <f>AVERAGE(P5,V5,P15,V15,P26,V26,P37,V37,P48,V48,P59,V59)</f>
        <v>1.9608910591349051</v>
      </c>
    </row>
    <row r="71" spans="1:31" x14ac:dyDescent="0.25">
      <c r="A71" s="198" t="s">
        <v>200</v>
      </c>
      <c r="B71" s="225">
        <v>1.4386054075777821</v>
      </c>
      <c r="C71" s="225">
        <v>1.3270945688158244</v>
      </c>
      <c r="D71" s="225">
        <v>1.7345692758684883</v>
      </c>
      <c r="E71" s="225">
        <v>2.0494191163527549</v>
      </c>
      <c r="F71" s="225">
        <v>1.9184114769744691</v>
      </c>
      <c r="G71" s="201">
        <v>1.9381413210445471</v>
      </c>
      <c r="Y71" s="198" t="s">
        <v>168</v>
      </c>
      <c r="Z71" s="201">
        <f t="shared" ref="Z71:Z74" si="42">AVERAGE(D6,J6,D16,J16,D27,J27,D38,J38,D49,J49,D60,J60)</f>
        <v>1.8319118731005393</v>
      </c>
      <c r="AA71" s="203">
        <f t="shared" ref="AA71:AA74" si="43">AVERAGE(P6,V6,P16,V16,P27,V27,P38,V38,P49,V49,P60,V60)</f>
        <v>1.6313552118097701</v>
      </c>
    </row>
    <row r="72" spans="1:31" x14ac:dyDescent="0.25">
      <c r="A72" s="198" t="s">
        <v>225</v>
      </c>
      <c r="B72" s="225">
        <v>1.426291817694987</v>
      </c>
      <c r="C72" s="239">
        <v>1.504618664242739</v>
      </c>
      <c r="D72" s="225">
        <v>1.7571924603174602</v>
      </c>
      <c r="E72" s="225">
        <v>1.9566752807806622</v>
      </c>
      <c r="F72" s="225">
        <v>1.8095819663167105</v>
      </c>
      <c r="G72" s="201">
        <v>1.9354410653783696</v>
      </c>
      <c r="Y72" s="200" t="s">
        <v>164</v>
      </c>
      <c r="Z72" s="201">
        <f t="shared" si="42"/>
        <v>1.4125000830409757</v>
      </c>
      <c r="AA72" s="203">
        <f t="shared" si="43"/>
        <v>1.3509463355567242</v>
      </c>
    </row>
    <row r="73" spans="1:31" x14ac:dyDescent="0.25">
      <c r="A73" s="200" t="s">
        <v>202</v>
      </c>
      <c r="B73" s="224">
        <v>1.1407387955182071</v>
      </c>
      <c r="C73" s="224">
        <v>1.1948051948051948</v>
      </c>
      <c r="D73" s="224">
        <v>1.3498659290499297</v>
      </c>
      <c r="E73" s="224">
        <v>1.580734632683658</v>
      </c>
      <c r="F73" s="224">
        <v>1.4657210875984252</v>
      </c>
      <c r="G73" s="203">
        <v>1.5584736161376842</v>
      </c>
      <c r="Y73" s="198" t="s">
        <v>165</v>
      </c>
      <c r="Z73" s="203">
        <f t="shared" si="42"/>
        <v>1.6346201400155866</v>
      </c>
      <c r="AA73" s="201">
        <f t="shared" si="43"/>
        <v>1.6587964549720458</v>
      </c>
    </row>
    <row r="74" spans="1:31" x14ac:dyDescent="0.25">
      <c r="A74" s="198" t="s">
        <v>203</v>
      </c>
      <c r="B74" s="225">
        <v>1.167150782468676</v>
      </c>
      <c r="C74" s="225">
        <v>1.3023226773226773</v>
      </c>
      <c r="D74" s="225">
        <v>1.8327551159575257</v>
      </c>
      <c r="E74" s="225">
        <v>1.8120877061469265</v>
      </c>
      <c r="F74" s="225">
        <v>1.8416814636451693</v>
      </c>
      <c r="G74" s="201">
        <v>1.9242520394219222</v>
      </c>
      <c r="Y74" s="198" t="s">
        <v>166</v>
      </c>
      <c r="Z74" s="201">
        <f t="shared" si="42"/>
        <v>1.7381428986057437</v>
      </c>
      <c r="AA74" s="203">
        <f t="shared" si="43"/>
        <v>1.6387522408815556</v>
      </c>
    </row>
    <row r="75" spans="1:31" x14ac:dyDescent="0.25">
      <c r="A75" s="198" t="s">
        <v>204</v>
      </c>
      <c r="B75" s="225">
        <v>1.3812431858971135</v>
      </c>
      <c r="C75" s="225">
        <v>1.4480519480519483</v>
      </c>
      <c r="D75" s="225">
        <v>1.7248062015503876</v>
      </c>
      <c r="E75" s="225">
        <v>1.9985194902548726</v>
      </c>
      <c r="F75" s="225">
        <v>1.7654436261873516</v>
      </c>
      <c r="G75" s="201">
        <v>1.8126209665202242</v>
      </c>
    </row>
  </sheetData>
  <mergeCells count="24">
    <mergeCell ref="A13:C13"/>
    <mergeCell ref="G13:I13"/>
    <mergeCell ref="A22:Z22"/>
    <mergeCell ref="M3:O3"/>
    <mergeCell ref="M24:O24"/>
    <mergeCell ref="A1:Z1"/>
    <mergeCell ref="A3:C3"/>
    <mergeCell ref="G3:J3"/>
    <mergeCell ref="S3:V3"/>
    <mergeCell ref="A11:Z11"/>
    <mergeCell ref="A55:Z55"/>
    <mergeCell ref="A57:C57"/>
    <mergeCell ref="G57:I57"/>
    <mergeCell ref="A44:Z44"/>
    <mergeCell ref="A24:C24"/>
    <mergeCell ref="G24:I24"/>
    <mergeCell ref="S24:V24"/>
    <mergeCell ref="M35:O35"/>
    <mergeCell ref="S35:V35"/>
    <mergeCell ref="A33:Z33"/>
    <mergeCell ref="A35:D35"/>
    <mergeCell ref="G35:I35"/>
    <mergeCell ref="A46:C46"/>
    <mergeCell ref="G46:I46"/>
  </mergeCells>
  <conditionalFormatting sqref="AD5:AD9">
    <cfRule type="cellIs" dxfId="22" priority="20" operator="equal">
      <formula>$AD$10</formula>
    </cfRule>
  </conditionalFormatting>
  <conditionalFormatting sqref="AD15:AD19">
    <cfRule type="cellIs" dxfId="21" priority="19" operator="equal">
      <formula>$AD$20</formula>
    </cfRule>
  </conditionalFormatting>
  <conditionalFormatting sqref="AE15:AE19 AE26:AE30 AE37:AE41 AE49:AE53 AE60:AE64">
    <cfRule type="cellIs" dxfId="20" priority="18" operator="equal">
      <formula>$AE$20</formula>
    </cfRule>
  </conditionalFormatting>
  <conditionalFormatting sqref="AD26:AD30">
    <cfRule type="cellIs" dxfId="19" priority="21" operator="equal">
      <formula>$AD$31</formula>
    </cfRule>
    <cfRule type="cellIs" dxfId="18" priority="22" operator="equal">
      <formula>$AD$20</formula>
    </cfRule>
  </conditionalFormatting>
  <conditionalFormatting sqref="AD37:AD41">
    <cfRule type="cellIs" dxfId="17" priority="24" operator="equal">
      <formula>$AD$42</formula>
    </cfRule>
    <cfRule type="cellIs" dxfId="16" priority="25" operator="equal">
      <formula>$AD$31</formula>
    </cfRule>
    <cfRule type="cellIs" dxfId="15" priority="26" operator="equal">
      <formula>$AD$20</formula>
    </cfRule>
  </conditionalFormatting>
  <conditionalFormatting sqref="AD49:AD53 AD60:AD64">
    <cfRule type="cellIs" dxfId="14" priority="28" operator="equal">
      <formula>$AD$54</formula>
    </cfRule>
    <cfRule type="cellIs" dxfId="13" priority="29" operator="equal">
      <formula>$AD$42</formula>
    </cfRule>
    <cfRule type="cellIs" dxfId="12" priority="30" operator="equal">
      <formula>$AD$31</formula>
    </cfRule>
    <cfRule type="cellIs" dxfId="11" priority="31" operator="equal">
      <formula>$AD$20</formula>
    </cfRule>
  </conditionalFormatting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ED1DB6-D529-4B3D-A6DB-009D72B6474E}">
  <dimension ref="A1:M268"/>
  <sheetViews>
    <sheetView topLeftCell="A160" workbookViewId="0">
      <selection activeCell="O99" sqref="O99"/>
    </sheetView>
  </sheetViews>
  <sheetFormatPr defaultRowHeight="15" x14ac:dyDescent="0.25"/>
  <cols>
    <col min="11" max="11" width="21.42578125" bestFit="1" customWidth="1"/>
    <col min="12" max="12" width="13.5703125" customWidth="1"/>
  </cols>
  <sheetData>
    <row r="1" spans="1:13" x14ac:dyDescent="0.25">
      <c r="A1" t="s">
        <v>251</v>
      </c>
      <c r="K1" s="238"/>
      <c r="L1" s="238"/>
    </row>
    <row r="2" spans="1:13" x14ac:dyDescent="0.25">
      <c r="A2" t="s">
        <v>226</v>
      </c>
      <c r="B2">
        <v>2.9749536008308901</v>
      </c>
      <c r="K2" t="s">
        <v>162</v>
      </c>
      <c r="L2" t="s">
        <v>26</v>
      </c>
    </row>
    <row r="3" spans="1:13" x14ac:dyDescent="0.25">
      <c r="A3" t="s">
        <v>227</v>
      </c>
      <c r="B3">
        <v>2.5648559661406898</v>
      </c>
      <c r="K3" s="198" t="s">
        <v>279</v>
      </c>
      <c r="L3" s="201">
        <f>AVERAGE(B2,B8,B14,B20)</f>
        <v>2.8467172577182849</v>
      </c>
      <c r="M3" s="201"/>
    </row>
    <row r="4" spans="1:13" x14ac:dyDescent="0.25">
      <c r="A4" t="s">
        <v>228</v>
      </c>
      <c r="B4">
        <v>2.48788630853173</v>
      </c>
      <c r="K4" s="198" t="s">
        <v>163</v>
      </c>
      <c r="L4" s="201">
        <f t="shared" ref="L4:L7" si="0">AVERAGE(B3,B9,B15,B21)</f>
        <v>2.90392466094247</v>
      </c>
      <c r="M4" s="201"/>
    </row>
    <row r="5" spans="1:13" x14ac:dyDescent="0.25">
      <c r="A5" t="s">
        <v>229</v>
      </c>
      <c r="B5">
        <v>2.3593332969988401</v>
      </c>
      <c r="K5" s="200" t="s">
        <v>164</v>
      </c>
      <c r="L5" s="199">
        <f t="shared" si="0"/>
        <v>2.714735840470615</v>
      </c>
      <c r="M5" s="203"/>
    </row>
    <row r="6" spans="1:13" x14ac:dyDescent="0.25">
      <c r="A6" t="s">
        <v>230</v>
      </c>
      <c r="B6">
        <v>2.56126196068197</v>
      </c>
      <c r="K6" s="198" t="s">
        <v>165</v>
      </c>
      <c r="L6" s="201">
        <f t="shared" si="0"/>
        <v>2.7345272812941124</v>
      </c>
      <c r="M6" s="201"/>
    </row>
    <row r="7" spans="1:13" x14ac:dyDescent="0.25">
      <c r="A7" t="s">
        <v>232</v>
      </c>
      <c r="K7" s="198" t="s">
        <v>166</v>
      </c>
      <c r="L7" s="201">
        <f t="shared" si="0"/>
        <v>2.7443407841647827</v>
      </c>
      <c r="M7" s="201"/>
    </row>
    <row r="8" spans="1:13" x14ac:dyDescent="0.25">
      <c r="A8" t="s">
        <v>226</v>
      </c>
      <c r="B8">
        <v>2.8693478422384699</v>
      </c>
      <c r="K8" s="183" t="s">
        <v>217</v>
      </c>
      <c r="L8" s="201">
        <f>SMALL(L3:L7,1)</f>
        <v>2.714735840470615</v>
      </c>
      <c r="M8" s="201"/>
    </row>
    <row r="9" spans="1:13" x14ac:dyDescent="0.25">
      <c r="A9" t="s">
        <v>227</v>
      </c>
      <c r="B9">
        <v>3.2161705429236198</v>
      </c>
      <c r="K9" s="198"/>
      <c r="L9" s="201"/>
      <c r="M9" s="201"/>
    </row>
    <row r="10" spans="1:13" x14ac:dyDescent="0.25">
      <c r="A10" t="s">
        <v>228</v>
      </c>
      <c r="B10">
        <v>2.74329514549121</v>
      </c>
    </row>
    <row r="11" spans="1:13" x14ac:dyDescent="0.25">
      <c r="A11" t="s">
        <v>229</v>
      </c>
      <c r="B11">
        <v>2.8570933186511702</v>
      </c>
    </row>
    <row r="12" spans="1:13" x14ac:dyDescent="0.25">
      <c r="A12" t="s">
        <v>230</v>
      </c>
      <c r="B12">
        <v>2.7755296485879599</v>
      </c>
    </row>
    <row r="13" spans="1:13" x14ac:dyDescent="0.25">
      <c r="A13" t="s">
        <v>233</v>
      </c>
    </row>
    <row r="14" spans="1:13" x14ac:dyDescent="0.25">
      <c r="A14" t="s">
        <v>226</v>
      </c>
      <c r="B14">
        <v>2.8812148879691102</v>
      </c>
    </row>
    <row r="15" spans="1:13" x14ac:dyDescent="0.25">
      <c r="A15" t="s">
        <v>227</v>
      </c>
      <c r="B15">
        <v>2.7698641054397699</v>
      </c>
    </row>
    <row r="16" spans="1:13" x14ac:dyDescent="0.25">
      <c r="A16" t="s">
        <v>228</v>
      </c>
      <c r="B16">
        <v>2.6168105691344299</v>
      </c>
    </row>
    <row r="17" spans="1:12" x14ac:dyDescent="0.25">
      <c r="A17" t="s">
        <v>229</v>
      </c>
      <c r="B17">
        <v>2.5858989254133302</v>
      </c>
    </row>
    <row r="18" spans="1:12" x14ac:dyDescent="0.25">
      <c r="A18" t="s">
        <v>230</v>
      </c>
      <c r="B18">
        <v>2.50804878977846</v>
      </c>
    </row>
    <row r="19" spans="1:12" x14ac:dyDescent="0.25">
      <c r="A19" t="s">
        <v>234</v>
      </c>
    </row>
    <row r="20" spans="1:12" x14ac:dyDescent="0.25">
      <c r="A20" t="s">
        <v>226</v>
      </c>
      <c r="B20">
        <v>2.6613526998346702</v>
      </c>
    </row>
    <row r="21" spans="1:12" x14ac:dyDescent="0.25">
      <c r="A21" t="s">
        <v>227</v>
      </c>
      <c r="B21">
        <v>3.0648080292658002</v>
      </c>
    </row>
    <row r="22" spans="1:12" x14ac:dyDescent="0.25">
      <c r="A22" t="s">
        <v>228</v>
      </c>
      <c r="B22">
        <v>3.0109513387250901</v>
      </c>
    </row>
    <row r="23" spans="1:12" x14ac:dyDescent="0.25">
      <c r="A23" t="s">
        <v>229</v>
      </c>
      <c r="B23">
        <v>3.1357835841131099</v>
      </c>
    </row>
    <row r="24" spans="1:12" x14ac:dyDescent="0.25">
      <c r="A24" t="s">
        <v>230</v>
      </c>
      <c r="B24">
        <v>3.1325227376107398</v>
      </c>
    </row>
    <row r="25" spans="1:12" x14ac:dyDescent="0.25">
      <c r="A25" t="s">
        <v>235</v>
      </c>
    </row>
    <row r="26" spans="1:12" x14ac:dyDescent="0.25">
      <c r="A26" t="s">
        <v>226</v>
      </c>
      <c r="B26">
        <v>5.2421223619537498</v>
      </c>
      <c r="K26" t="s">
        <v>162</v>
      </c>
      <c r="L26" t="s">
        <v>26</v>
      </c>
    </row>
    <row r="27" spans="1:12" x14ac:dyDescent="0.25">
      <c r="A27" t="s">
        <v>227</v>
      </c>
      <c r="B27">
        <v>3.9056199721058098</v>
      </c>
      <c r="K27" s="198" t="s">
        <v>279</v>
      </c>
      <c r="L27" s="201">
        <f>AVERAGE(B26,B32,B38,B44)</f>
        <v>5.9731626638288251</v>
      </c>
    </row>
    <row r="28" spans="1:12" x14ac:dyDescent="0.25">
      <c r="A28" t="s">
        <v>228</v>
      </c>
      <c r="B28">
        <v>6.3339120127446797</v>
      </c>
      <c r="K28" s="198" t="s">
        <v>163</v>
      </c>
      <c r="L28" s="201">
        <f t="shared" ref="L28:L31" si="1">AVERAGE(B27,B33,B39,B45)</f>
        <v>5.8252763857577445</v>
      </c>
    </row>
    <row r="29" spans="1:12" x14ac:dyDescent="0.25">
      <c r="A29" t="s">
        <v>229</v>
      </c>
      <c r="B29">
        <v>5.2472456436397898</v>
      </c>
      <c r="K29" s="200" t="s">
        <v>164</v>
      </c>
      <c r="L29" s="201">
        <f t="shared" si="1"/>
        <v>5.2357600626460075</v>
      </c>
    </row>
    <row r="30" spans="1:12" x14ac:dyDescent="0.25">
      <c r="A30" t="s">
        <v>230</v>
      </c>
      <c r="B30">
        <v>6.3089068492188503</v>
      </c>
      <c r="K30" s="249" t="s">
        <v>165</v>
      </c>
      <c r="L30" s="199">
        <f t="shared" si="1"/>
        <v>4.9523403725307222</v>
      </c>
    </row>
    <row r="31" spans="1:12" x14ac:dyDescent="0.25">
      <c r="A31" t="s">
        <v>236</v>
      </c>
      <c r="K31" s="198" t="s">
        <v>166</v>
      </c>
      <c r="L31" s="201">
        <f t="shared" si="1"/>
        <v>5.3433851403069852</v>
      </c>
    </row>
    <row r="32" spans="1:12" x14ac:dyDescent="0.25">
      <c r="A32" t="s">
        <v>226</v>
      </c>
      <c r="B32">
        <v>6.3785251209588498</v>
      </c>
      <c r="K32" s="183" t="s">
        <v>217</v>
      </c>
      <c r="L32" s="201">
        <f>SMALL(L27:L31,1)</f>
        <v>4.9523403725307222</v>
      </c>
    </row>
    <row r="33" spans="1:2" x14ac:dyDescent="0.25">
      <c r="A33" t="s">
        <v>227</v>
      </c>
      <c r="B33">
        <v>5.8671288473053602</v>
      </c>
    </row>
    <row r="34" spans="1:2" x14ac:dyDescent="0.25">
      <c r="A34" t="s">
        <v>228</v>
      </c>
      <c r="B34">
        <v>5.1672468074762303</v>
      </c>
    </row>
    <row r="35" spans="1:2" x14ac:dyDescent="0.25">
      <c r="A35" t="s">
        <v>229</v>
      </c>
      <c r="B35">
        <v>4.9274131339007399</v>
      </c>
    </row>
    <row r="36" spans="1:2" x14ac:dyDescent="0.25">
      <c r="A36" t="s">
        <v>230</v>
      </c>
      <c r="B36">
        <v>5.1820334932690901</v>
      </c>
    </row>
    <row r="37" spans="1:2" x14ac:dyDescent="0.25">
      <c r="A37" t="s">
        <v>237</v>
      </c>
    </row>
    <row r="38" spans="1:2" x14ac:dyDescent="0.25">
      <c r="A38" t="s">
        <v>226</v>
      </c>
      <c r="B38">
        <v>5.9354398348462603</v>
      </c>
    </row>
    <row r="39" spans="1:2" x14ac:dyDescent="0.25">
      <c r="A39" t="s">
        <v>227</v>
      </c>
      <c r="B39">
        <v>7.3298470578609898</v>
      </c>
    </row>
    <row r="40" spans="1:2" x14ac:dyDescent="0.25">
      <c r="A40" t="s">
        <v>228</v>
      </c>
      <c r="B40">
        <v>4.7166143534023304</v>
      </c>
    </row>
    <row r="41" spans="1:2" x14ac:dyDescent="0.25">
      <c r="A41" t="s">
        <v>229</v>
      </c>
      <c r="B41">
        <v>4.9565673124725</v>
      </c>
    </row>
    <row r="42" spans="1:2" x14ac:dyDescent="0.25">
      <c r="A42" t="s">
        <v>230</v>
      </c>
      <c r="B42">
        <v>5.3283222565443804</v>
      </c>
    </row>
    <row r="43" spans="1:2" x14ac:dyDescent="0.25">
      <c r="A43" t="s">
        <v>238</v>
      </c>
    </row>
    <row r="44" spans="1:2" x14ac:dyDescent="0.25">
      <c r="A44" t="s">
        <v>226</v>
      </c>
      <c r="B44">
        <v>6.3365633375564396</v>
      </c>
    </row>
    <row r="45" spans="1:2" x14ac:dyDescent="0.25">
      <c r="A45" t="s">
        <v>227</v>
      </c>
      <c r="B45">
        <v>6.1985096657588201</v>
      </c>
    </row>
    <row r="46" spans="1:2" x14ac:dyDescent="0.25">
      <c r="A46" t="s">
        <v>228</v>
      </c>
      <c r="B46">
        <v>4.7252670769607903</v>
      </c>
    </row>
    <row r="47" spans="1:2" x14ac:dyDescent="0.25">
      <c r="A47" t="s">
        <v>229</v>
      </c>
      <c r="B47">
        <v>4.6781354001098601</v>
      </c>
    </row>
    <row r="48" spans="1:2" x14ac:dyDescent="0.25">
      <c r="A48" t="s">
        <v>230</v>
      </c>
      <c r="B48">
        <v>4.55427796219562</v>
      </c>
    </row>
    <row r="49" spans="1:12" x14ac:dyDescent="0.25">
      <c r="A49" t="s">
        <v>239</v>
      </c>
    </row>
    <row r="50" spans="1:12" x14ac:dyDescent="0.25">
      <c r="A50" t="s">
        <v>226</v>
      </c>
      <c r="B50">
        <v>8.2343399202304308</v>
      </c>
      <c r="K50" t="s">
        <v>162</v>
      </c>
      <c r="L50" t="s">
        <v>26</v>
      </c>
    </row>
    <row r="51" spans="1:12" x14ac:dyDescent="0.25">
      <c r="A51" t="s">
        <v>227</v>
      </c>
      <c r="B51">
        <v>8.7819649423192097</v>
      </c>
      <c r="K51" s="198" t="s">
        <v>279</v>
      </c>
      <c r="L51" s="199">
        <f>AVERAGE(B50,B56,B62,B68)</f>
        <v>8.8021211065929119</v>
      </c>
    </row>
    <row r="52" spans="1:12" x14ac:dyDescent="0.25">
      <c r="A52" t="s">
        <v>228</v>
      </c>
      <c r="B52">
        <v>8.4930205598249202</v>
      </c>
      <c r="K52" s="198" t="s">
        <v>163</v>
      </c>
      <c r="L52" s="201">
        <f t="shared" ref="L52:L55" si="2">AVERAGE(B51,B57,B63,B69)</f>
        <v>9.9212802485121774</v>
      </c>
    </row>
    <row r="53" spans="1:12" x14ac:dyDescent="0.25">
      <c r="A53" t="s">
        <v>229</v>
      </c>
      <c r="B53">
        <v>9.0910657747435799</v>
      </c>
      <c r="K53" s="200" t="s">
        <v>164</v>
      </c>
      <c r="L53" s="201">
        <f t="shared" si="2"/>
        <v>9.0817478122476629</v>
      </c>
    </row>
    <row r="54" spans="1:12" x14ac:dyDescent="0.25">
      <c r="A54" t="s">
        <v>230</v>
      </c>
      <c r="B54">
        <v>8.2267728445645893</v>
      </c>
      <c r="K54" s="198" t="s">
        <v>165</v>
      </c>
      <c r="L54" s="201">
        <f t="shared" si="2"/>
        <v>9.0578144928217874</v>
      </c>
    </row>
    <row r="55" spans="1:12" x14ac:dyDescent="0.25">
      <c r="A55" t="s">
        <v>240</v>
      </c>
      <c r="K55" s="249" t="s">
        <v>166</v>
      </c>
      <c r="L55" s="201">
        <f t="shared" si="2"/>
        <v>8.914479405189649</v>
      </c>
    </row>
    <row r="56" spans="1:12" x14ac:dyDescent="0.25">
      <c r="A56" t="s">
        <v>226</v>
      </c>
      <c r="B56">
        <v>8.7788258503902092</v>
      </c>
      <c r="K56" s="183" t="s">
        <v>217</v>
      </c>
      <c r="L56" s="201">
        <f>SMALL(L51:L55,1)</f>
        <v>8.8021211065929119</v>
      </c>
    </row>
    <row r="57" spans="1:12" x14ac:dyDescent="0.25">
      <c r="A57" t="s">
        <v>227</v>
      </c>
      <c r="B57">
        <v>10.076789304653699</v>
      </c>
    </row>
    <row r="58" spans="1:12" x14ac:dyDescent="0.25">
      <c r="A58" t="s">
        <v>228</v>
      </c>
      <c r="B58">
        <v>10.673209622706</v>
      </c>
    </row>
    <row r="59" spans="1:12" x14ac:dyDescent="0.25">
      <c r="A59" t="s">
        <v>229</v>
      </c>
      <c r="B59">
        <v>10.7645414147282</v>
      </c>
    </row>
    <row r="60" spans="1:12" x14ac:dyDescent="0.25">
      <c r="A60" t="s">
        <v>230</v>
      </c>
      <c r="B60">
        <v>10.6894027773278</v>
      </c>
    </row>
    <row r="61" spans="1:12" x14ac:dyDescent="0.25">
      <c r="A61" t="s">
        <v>241</v>
      </c>
    </row>
    <row r="62" spans="1:12" x14ac:dyDescent="0.25">
      <c r="A62" t="s">
        <v>226</v>
      </c>
      <c r="B62">
        <v>9.3297442688640508</v>
      </c>
    </row>
    <row r="63" spans="1:12" x14ac:dyDescent="0.25">
      <c r="A63" t="s">
        <v>227</v>
      </c>
      <c r="B63">
        <v>10.4016540589251</v>
      </c>
    </row>
    <row r="64" spans="1:12" x14ac:dyDescent="0.25">
      <c r="A64" t="s">
        <v>228</v>
      </c>
      <c r="B64">
        <v>7.3272611120910502</v>
      </c>
    </row>
    <row r="65" spans="1:12" x14ac:dyDescent="0.25">
      <c r="A65" t="s">
        <v>229</v>
      </c>
      <c r="B65">
        <v>6.7218342191178797</v>
      </c>
    </row>
    <row r="66" spans="1:12" x14ac:dyDescent="0.25">
      <c r="A66" t="s">
        <v>230</v>
      </c>
      <c r="B66">
        <v>7.0458446276107303</v>
      </c>
    </row>
    <row r="67" spans="1:12" x14ac:dyDescent="0.25">
      <c r="A67" t="s">
        <v>242</v>
      </c>
    </row>
    <row r="68" spans="1:12" x14ac:dyDescent="0.25">
      <c r="A68" t="s">
        <v>226</v>
      </c>
      <c r="B68">
        <v>8.8655743868869603</v>
      </c>
    </row>
    <row r="69" spans="1:12" x14ac:dyDescent="0.25">
      <c r="A69" t="s">
        <v>227</v>
      </c>
      <c r="B69">
        <v>10.4247126881507</v>
      </c>
    </row>
    <row r="70" spans="1:12" x14ac:dyDescent="0.25">
      <c r="A70" t="s">
        <v>228</v>
      </c>
      <c r="B70">
        <v>9.8334999543686799</v>
      </c>
    </row>
    <row r="71" spans="1:12" x14ac:dyDescent="0.25">
      <c r="A71" t="s">
        <v>229</v>
      </c>
      <c r="B71">
        <v>9.6538165626974894</v>
      </c>
    </row>
    <row r="72" spans="1:12" x14ac:dyDescent="0.25">
      <c r="A72" t="s">
        <v>230</v>
      </c>
      <c r="B72">
        <v>9.6958973712554801</v>
      </c>
    </row>
    <row r="73" spans="1:12" x14ac:dyDescent="0.25">
      <c r="A73" t="s">
        <v>243</v>
      </c>
    </row>
    <row r="74" spans="1:12" x14ac:dyDescent="0.25">
      <c r="A74" t="s">
        <v>226</v>
      </c>
      <c r="B74">
        <v>16.7052435209797</v>
      </c>
      <c r="K74" t="s">
        <v>162</v>
      </c>
      <c r="L74" t="s">
        <v>26</v>
      </c>
    </row>
    <row r="75" spans="1:12" x14ac:dyDescent="0.25">
      <c r="A75" t="s">
        <v>227</v>
      </c>
      <c r="B75">
        <v>8.5107579079336695</v>
      </c>
      <c r="K75" s="198" t="s">
        <v>279</v>
      </c>
      <c r="L75" s="201">
        <f>AVERAGE(B74,B80,B86,B92)</f>
        <v>16.953257670752524</v>
      </c>
    </row>
    <row r="76" spans="1:12" x14ac:dyDescent="0.25">
      <c r="A76" t="s">
        <v>228</v>
      </c>
      <c r="B76">
        <v>15.046465901623</v>
      </c>
      <c r="K76" s="198" t="s">
        <v>163</v>
      </c>
      <c r="L76" s="199">
        <f t="shared" ref="L76:L79" si="3">AVERAGE(B75,B81,B87,B93)</f>
        <v>13.515884783579768</v>
      </c>
    </row>
    <row r="77" spans="1:12" x14ac:dyDescent="0.25">
      <c r="A77" t="s">
        <v>229</v>
      </c>
      <c r="B77">
        <v>10.342186544981301</v>
      </c>
      <c r="K77" s="200" t="s">
        <v>164</v>
      </c>
      <c r="L77" s="201">
        <f t="shared" si="3"/>
        <v>16.876260858224899</v>
      </c>
    </row>
    <row r="78" spans="1:12" x14ac:dyDescent="0.25">
      <c r="A78" t="s">
        <v>230</v>
      </c>
      <c r="B78">
        <v>14.6081585229197</v>
      </c>
      <c r="K78" s="198" t="s">
        <v>165</v>
      </c>
      <c r="L78" s="201">
        <f t="shared" si="3"/>
        <v>15.806800271187001</v>
      </c>
    </row>
    <row r="79" spans="1:12" x14ac:dyDescent="0.25">
      <c r="A79" t="s">
        <v>244</v>
      </c>
      <c r="K79" s="198" t="s">
        <v>166</v>
      </c>
      <c r="L79" s="201">
        <f t="shared" si="3"/>
        <v>17.476174875919973</v>
      </c>
    </row>
    <row r="80" spans="1:12" x14ac:dyDescent="0.25">
      <c r="A80" t="s">
        <v>226</v>
      </c>
      <c r="B80">
        <v>18.945544476765999</v>
      </c>
      <c r="K80" s="183" t="s">
        <v>217</v>
      </c>
      <c r="L80" s="201">
        <f>SMALL(L75:L79,1)</f>
        <v>13.515884783579768</v>
      </c>
    </row>
    <row r="81" spans="1:2" x14ac:dyDescent="0.25">
      <c r="A81" t="s">
        <v>227</v>
      </c>
      <c r="B81">
        <v>12.666201147764101</v>
      </c>
    </row>
    <row r="82" spans="1:2" x14ac:dyDescent="0.25">
      <c r="A82" t="s">
        <v>228</v>
      </c>
      <c r="B82">
        <v>15.661096594883199</v>
      </c>
    </row>
    <row r="83" spans="1:2" x14ac:dyDescent="0.25">
      <c r="A83" t="s">
        <v>229</v>
      </c>
      <c r="B83">
        <v>15.482333231241499</v>
      </c>
    </row>
    <row r="84" spans="1:2" x14ac:dyDescent="0.25">
      <c r="A84" t="s">
        <v>230</v>
      </c>
      <c r="B84">
        <v>15.8869362487407</v>
      </c>
    </row>
    <row r="85" spans="1:2" x14ac:dyDescent="0.25">
      <c r="A85" t="s">
        <v>245</v>
      </c>
    </row>
    <row r="86" spans="1:2" x14ac:dyDescent="0.25">
      <c r="A86" t="s">
        <v>226</v>
      </c>
      <c r="B86">
        <v>13.8043151775856</v>
      </c>
    </row>
    <row r="87" spans="1:2" x14ac:dyDescent="0.25">
      <c r="A87" t="s">
        <v>227</v>
      </c>
      <c r="B87">
        <v>15.0106634624569</v>
      </c>
    </row>
    <row r="88" spans="1:2" x14ac:dyDescent="0.25">
      <c r="A88" t="s">
        <v>228</v>
      </c>
      <c r="B88">
        <v>17.649958442984399</v>
      </c>
    </row>
    <row r="89" spans="1:2" x14ac:dyDescent="0.25">
      <c r="A89" t="s">
        <v>229</v>
      </c>
      <c r="B89">
        <v>18.085538135559201</v>
      </c>
    </row>
    <row r="90" spans="1:2" x14ac:dyDescent="0.25">
      <c r="A90" t="s">
        <v>230</v>
      </c>
      <c r="B90">
        <v>17.579549559063501</v>
      </c>
    </row>
    <row r="91" spans="1:2" x14ac:dyDescent="0.25">
      <c r="A91" t="s">
        <v>246</v>
      </c>
    </row>
    <row r="92" spans="1:2" x14ac:dyDescent="0.25">
      <c r="A92" t="s">
        <v>226</v>
      </c>
      <c r="B92">
        <v>18.357927507678799</v>
      </c>
    </row>
    <row r="93" spans="1:2" x14ac:dyDescent="0.25">
      <c r="A93" t="s">
        <v>227</v>
      </c>
      <c r="B93">
        <v>17.8759166161644</v>
      </c>
    </row>
    <row r="94" spans="1:2" x14ac:dyDescent="0.25">
      <c r="A94" t="s">
        <v>228</v>
      </c>
      <c r="B94">
        <v>19.147522493408999</v>
      </c>
    </row>
    <row r="95" spans="1:2" x14ac:dyDescent="0.25">
      <c r="A95" t="s">
        <v>229</v>
      </c>
      <c r="B95">
        <v>19.317143172965999</v>
      </c>
    </row>
    <row r="96" spans="1:2" x14ac:dyDescent="0.25">
      <c r="A96" t="s">
        <v>230</v>
      </c>
      <c r="B96">
        <v>21.830055172956001</v>
      </c>
    </row>
    <row r="97" spans="1:12" x14ac:dyDescent="0.25">
      <c r="A97" t="s">
        <v>247</v>
      </c>
    </row>
    <row r="98" spans="1:12" x14ac:dyDescent="0.25">
      <c r="A98" t="s">
        <v>226</v>
      </c>
      <c r="B98">
        <v>28.756471562591798</v>
      </c>
      <c r="K98" t="s">
        <v>162</v>
      </c>
      <c r="L98" t="s">
        <v>26</v>
      </c>
    </row>
    <row r="99" spans="1:12" x14ac:dyDescent="0.25">
      <c r="A99" t="s">
        <v>227</v>
      </c>
      <c r="B99">
        <v>25.5547416263184</v>
      </c>
      <c r="K99" s="198" t="s">
        <v>279</v>
      </c>
      <c r="L99" s="201">
        <f>AVERAGE(B98,B104,B110,B116)</f>
        <v>27.466947191984076</v>
      </c>
    </row>
    <row r="100" spans="1:12" x14ac:dyDescent="0.25">
      <c r="A100" t="s">
        <v>228</v>
      </c>
      <c r="B100">
        <v>24.196834908048199</v>
      </c>
      <c r="K100" s="198" t="s">
        <v>163</v>
      </c>
      <c r="L100" s="201">
        <f t="shared" ref="L100:L103" si="4">AVERAGE(B99,B105,B111,B117)</f>
        <v>27.526471698269326</v>
      </c>
    </row>
    <row r="101" spans="1:12" x14ac:dyDescent="0.25">
      <c r="A101" t="s">
        <v>229</v>
      </c>
      <c r="B101">
        <v>22.167775486128001</v>
      </c>
      <c r="K101" s="200" t="s">
        <v>164</v>
      </c>
      <c r="L101" s="201">
        <f>AVERAGE(B100,B106,B112,B118)</f>
        <v>26.782022439373627</v>
      </c>
    </row>
    <row r="102" spans="1:12" x14ac:dyDescent="0.25">
      <c r="A102" t="s">
        <v>230</v>
      </c>
      <c r="B102">
        <v>26.066286484751402</v>
      </c>
      <c r="K102" s="249" t="s">
        <v>165</v>
      </c>
      <c r="L102" s="199">
        <f t="shared" si="4"/>
        <v>25.593460346094751</v>
      </c>
    </row>
    <row r="103" spans="1:12" x14ac:dyDescent="0.25">
      <c r="A103" t="s">
        <v>248</v>
      </c>
      <c r="K103" s="198" t="s">
        <v>166</v>
      </c>
      <c r="L103" s="201">
        <f t="shared" si="4"/>
        <v>27.999834910927802</v>
      </c>
    </row>
    <row r="104" spans="1:12" x14ac:dyDescent="0.25">
      <c r="A104" t="s">
        <v>226</v>
      </c>
      <c r="B104">
        <v>25.246860627798501</v>
      </c>
      <c r="K104" s="183" t="s">
        <v>217</v>
      </c>
      <c r="L104" s="201">
        <f>SMALL(L99:L103,1)</f>
        <v>25.593460346094751</v>
      </c>
    </row>
    <row r="105" spans="1:12" x14ac:dyDescent="0.25">
      <c r="A105" t="s">
        <v>227</v>
      </c>
      <c r="B105">
        <v>26.779893069559801</v>
      </c>
    </row>
    <row r="106" spans="1:12" x14ac:dyDescent="0.25">
      <c r="A106" t="s">
        <v>228</v>
      </c>
      <c r="B106">
        <v>28.425468098072798</v>
      </c>
    </row>
    <row r="107" spans="1:12" x14ac:dyDescent="0.25">
      <c r="A107" t="s">
        <v>229</v>
      </c>
      <c r="B107">
        <v>25.727626480499602</v>
      </c>
    </row>
    <row r="108" spans="1:12" x14ac:dyDescent="0.25">
      <c r="A108" t="s">
        <v>230</v>
      </c>
      <c r="B108">
        <v>31.716779820994599</v>
      </c>
    </row>
    <row r="109" spans="1:12" x14ac:dyDescent="0.25">
      <c r="A109" t="s">
        <v>249</v>
      </c>
    </row>
    <row r="110" spans="1:12" x14ac:dyDescent="0.25">
      <c r="A110" t="s">
        <v>226</v>
      </c>
      <c r="B110">
        <v>28.9319378763103</v>
      </c>
    </row>
    <row r="111" spans="1:12" x14ac:dyDescent="0.25">
      <c r="A111" t="s">
        <v>227</v>
      </c>
      <c r="B111">
        <v>29.5610969173493</v>
      </c>
    </row>
    <row r="112" spans="1:12" x14ac:dyDescent="0.25">
      <c r="A112" t="s">
        <v>228</v>
      </c>
      <c r="B112">
        <v>27.759707298863901</v>
      </c>
    </row>
    <row r="113" spans="1:12" x14ac:dyDescent="0.25">
      <c r="A113" t="s">
        <v>229</v>
      </c>
      <c r="B113">
        <v>24.965308608299399</v>
      </c>
    </row>
    <row r="114" spans="1:12" x14ac:dyDescent="0.25">
      <c r="A114" t="s">
        <v>230</v>
      </c>
      <c r="B114">
        <v>27.660072482421398</v>
      </c>
    </row>
    <row r="115" spans="1:12" x14ac:dyDescent="0.25">
      <c r="A115" t="s">
        <v>250</v>
      </c>
    </row>
    <row r="116" spans="1:12" x14ac:dyDescent="0.25">
      <c r="A116" t="s">
        <v>226</v>
      </c>
      <c r="B116">
        <v>26.932518701235701</v>
      </c>
    </row>
    <row r="117" spans="1:12" x14ac:dyDescent="0.25">
      <c r="A117" t="s">
        <v>227</v>
      </c>
      <c r="B117">
        <v>28.210155179849799</v>
      </c>
    </row>
    <row r="118" spans="1:12" x14ac:dyDescent="0.25">
      <c r="A118" t="s">
        <v>228</v>
      </c>
      <c r="B118">
        <v>26.746079452509601</v>
      </c>
    </row>
    <row r="119" spans="1:12" x14ac:dyDescent="0.25">
      <c r="A119" t="s">
        <v>229</v>
      </c>
      <c r="B119">
        <v>29.513130809452001</v>
      </c>
    </row>
    <row r="120" spans="1:12" x14ac:dyDescent="0.25">
      <c r="A120" t="s">
        <v>230</v>
      </c>
      <c r="B120">
        <v>26.5562008555438</v>
      </c>
    </row>
    <row r="122" spans="1:12" x14ac:dyDescent="0.25">
      <c r="A122" s="248" t="s">
        <v>278</v>
      </c>
    </row>
    <row r="125" spans="1:12" x14ac:dyDescent="0.25">
      <c r="A125" t="s">
        <v>277</v>
      </c>
    </row>
    <row r="126" spans="1:12" x14ac:dyDescent="0.25">
      <c r="A126" t="s">
        <v>226</v>
      </c>
      <c r="B126">
        <v>10.288013690471599</v>
      </c>
      <c r="K126" t="s">
        <v>162</v>
      </c>
      <c r="L126" t="s">
        <v>26</v>
      </c>
    </row>
    <row r="127" spans="1:12" x14ac:dyDescent="0.25">
      <c r="A127" t="s">
        <v>227</v>
      </c>
      <c r="B127">
        <v>8.3887619159363407</v>
      </c>
      <c r="K127" s="198" t="s">
        <v>279</v>
      </c>
      <c r="L127" s="201">
        <f>AVERAGE(B126,B132,B138,B144)</f>
        <v>10.537988498039253</v>
      </c>
    </row>
    <row r="128" spans="1:12" x14ac:dyDescent="0.25">
      <c r="A128" t="s">
        <v>228</v>
      </c>
      <c r="B128">
        <v>8.7388521504990795</v>
      </c>
      <c r="K128" s="198" t="s">
        <v>163</v>
      </c>
      <c r="L128" s="201">
        <f t="shared" ref="L128:L131" si="5">AVERAGE(B127,B133,B139,B145)</f>
        <v>11.655306580745961</v>
      </c>
    </row>
    <row r="129" spans="1:12" x14ac:dyDescent="0.25">
      <c r="A129" t="s">
        <v>229</v>
      </c>
      <c r="B129">
        <v>8.7766566872604699</v>
      </c>
      <c r="K129" s="200" t="s">
        <v>164</v>
      </c>
      <c r="L129" s="201">
        <f t="shared" si="5"/>
        <v>10.325014703200795</v>
      </c>
    </row>
    <row r="130" spans="1:12" x14ac:dyDescent="0.25">
      <c r="A130" t="s">
        <v>230</v>
      </c>
      <c r="B130">
        <v>9.2307285293343906</v>
      </c>
      <c r="K130" s="198" t="s">
        <v>165</v>
      </c>
      <c r="L130" s="201">
        <f t="shared" si="5"/>
        <v>10.078194333579718</v>
      </c>
    </row>
    <row r="131" spans="1:12" x14ac:dyDescent="0.25">
      <c r="A131" t="s">
        <v>254</v>
      </c>
      <c r="K131" s="249" t="s">
        <v>166</v>
      </c>
      <c r="L131" s="199">
        <f t="shared" si="5"/>
        <v>9.2758076188154064</v>
      </c>
    </row>
    <row r="132" spans="1:12" x14ac:dyDescent="0.25">
      <c r="A132" t="s">
        <v>226</v>
      </c>
      <c r="B132">
        <v>9.5613341883480096</v>
      </c>
      <c r="K132" s="183" t="s">
        <v>217</v>
      </c>
      <c r="L132" s="201">
        <f>SMALL(L127:L131,1)</f>
        <v>9.2758076188154064</v>
      </c>
    </row>
    <row r="133" spans="1:12" x14ac:dyDescent="0.25">
      <c r="A133" t="s">
        <v>227</v>
      </c>
      <c r="B133">
        <v>16.424409084081301</v>
      </c>
    </row>
    <row r="134" spans="1:12" x14ac:dyDescent="0.25">
      <c r="A134" t="s">
        <v>228</v>
      </c>
      <c r="B134">
        <v>10.278413065181599</v>
      </c>
    </row>
    <row r="135" spans="1:12" x14ac:dyDescent="0.25">
      <c r="A135" t="s">
        <v>229</v>
      </c>
      <c r="B135">
        <v>10.402014419735201</v>
      </c>
    </row>
    <row r="136" spans="1:12" x14ac:dyDescent="0.25">
      <c r="A136" t="s">
        <v>230</v>
      </c>
      <c r="B136">
        <v>9.6977643040730896</v>
      </c>
    </row>
    <row r="137" spans="1:12" x14ac:dyDescent="0.25">
      <c r="A137" t="s">
        <v>255</v>
      </c>
    </row>
    <row r="138" spans="1:12" x14ac:dyDescent="0.25">
      <c r="A138" t="s">
        <v>226</v>
      </c>
      <c r="B138">
        <v>11.791382604723401</v>
      </c>
    </row>
    <row r="139" spans="1:12" x14ac:dyDescent="0.25">
      <c r="A139" t="s">
        <v>227</v>
      </c>
      <c r="B139">
        <v>10.739610858848399</v>
      </c>
    </row>
    <row r="140" spans="1:12" x14ac:dyDescent="0.25">
      <c r="A140" t="s">
        <v>228</v>
      </c>
      <c r="B140">
        <v>10.093005873789901</v>
      </c>
    </row>
    <row r="141" spans="1:12" x14ac:dyDescent="0.25">
      <c r="A141" t="s">
        <v>229</v>
      </c>
      <c r="B141">
        <v>10.195440009899601</v>
      </c>
    </row>
    <row r="142" spans="1:12" x14ac:dyDescent="0.25">
      <c r="A142" t="s">
        <v>230</v>
      </c>
      <c r="B142">
        <v>10.0812097928419</v>
      </c>
    </row>
    <row r="143" spans="1:12" x14ac:dyDescent="0.25">
      <c r="A143" t="s">
        <v>256</v>
      </c>
    </row>
    <row r="144" spans="1:12" x14ac:dyDescent="0.25">
      <c r="A144" t="s">
        <v>226</v>
      </c>
      <c r="B144">
        <v>10.511223508614</v>
      </c>
    </row>
    <row r="145" spans="1:12" x14ac:dyDescent="0.25">
      <c r="A145" t="s">
        <v>227</v>
      </c>
      <c r="B145">
        <v>11.0684444641178</v>
      </c>
    </row>
    <row r="146" spans="1:12" x14ac:dyDescent="0.25">
      <c r="A146" t="s">
        <v>228</v>
      </c>
      <c r="B146">
        <v>12.1897877233326</v>
      </c>
    </row>
    <row r="147" spans="1:12" x14ac:dyDescent="0.25">
      <c r="A147" t="s">
        <v>229</v>
      </c>
      <c r="B147">
        <v>10.9386662174236</v>
      </c>
    </row>
    <row r="148" spans="1:12" x14ac:dyDescent="0.25">
      <c r="A148" t="s">
        <v>230</v>
      </c>
      <c r="B148">
        <v>8.09352784901224</v>
      </c>
    </row>
    <row r="149" spans="1:12" x14ac:dyDescent="0.25">
      <c r="A149" t="s">
        <v>257</v>
      </c>
    </row>
    <row r="150" spans="1:12" x14ac:dyDescent="0.25">
      <c r="A150" t="s">
        <v>226</v>
      </c>
      <c r="B150">
        <v>7.6761414590505499</v>
      </c>
      <c r="K150" t="s">
        <v>162</v>
      </c>
      <c r="L150" t="s">
        <v>26</v>
      </c>
    </row>
    <row r="151" spans="1:12" x14ac:dyDescent="0.25">
      <c r="A151" t="s">
        <v>227</v>
      </c>
      <c r="B151">
        <v>6.7699545036467201</v>
      </c>
      <c r="K151" s="198" t="s">
        <v>279</v>
      </c>
      <c r="L151" s="247">
        <f>AVERAGE(B150,B156,B162,B168)</f>
        <v>8.9156274688523318</v>
      </c>
    </row>
    <row r="152" spans="1:12" x14ac:dyDescent="0.25">
      <c r="A152" t="s">
        <v>228</v>
      </c>
      <c r="B152">
        <v>7.3498609081029</v>
      </c>
      <c r="K152" s="198" t="s">
        <v>163</v>
      </c>
      <c r="L152" s="201">
        <f>AVERAGE(B151,B157,B163,B169)</f>
        <v>11.016278870545882</v>
      </c>
    </row>
    <row r="153" spans="1:12" x14ac:dyDescent="0.25">
      <c r="A153" t="s">
        <v>229</v>
      </c>
      <c r="B153">
        <v>8.9954706030310607</v>
      </c>
      <c r="K153" s="200" t="s">
        <v>164</v>
      </c>
      <c r="L153" s="201">
        <f t="shared" ref="L153:L155" si="6">AVERAGE(B152,B158,B164,B170)</f>
        <v>9.2653839975628323</v>
      </c>
    </row>
    <row r="154" spans="1:12" x14ac:dyDescent="0.25">
      <c r="A154" t="s">
        <v>230</v>
      </c>
      <c r="B154">
        <v>8.5967417619232602</v>
      </c>
      <c r="K154" s="198" t="s">
        <v>165</v>
      </c>
      <c r="L154" s="201">
        <f t="shared" si="6"/>
        <v>9.5317320033251196</v>
      </c>
    </row>
    <row r="155" spans="1:12" x14ac:dyDescent="0.25">
      <c r="A155" t="s">
        <v>258</v>
      </c>
      <c r="K155" s="198" t="s">
        <v>166</v>
      </c>
      <c r="L155" s="201">
        <f t="shared" si="6"/>
        <v>10.299786879920424</v>
      </c>
    </row>
    <row r="156" spans="1:12" x14ac:dyDescent="0.25">
      <c r="A156" t="s">
        <v>226</v>
      </c>
      <c r="B156">
        <v>11.9306490124362</v>
      </c>
      <c r="K156" s="183" t="s">
        <v>217</v>
      </c>
      <c r="L156" s="201">
        <f>SMALL(L151:L155,1)</f>
        <v>8.9156274688523318</v>
      </c>
    </row>
    <row r="157" spans="1:12" x14ac:dyDescent="0.25">
      <c r="A157" t="s">
        <v>227</v>
      </c>
      <c r="B157">
        <v>13.8995490463167</v>
      </c>
    </row>
    <row r="158" spans="1:12" x14ac:dyDescent="0.25">
      <c r="A158" t="s">
        <v>228</v>
      </c>
      <c r="B158">
        <v>9.5052002687710804</v>
      </c>
    </row>
    <row r="159" spans="1:12" x14ac:dyDescent="0.25">
      <c r="A159" t="s">
        <v>229</v>
      </c>
      <c r="B159">
        <v>8.9926364108424099</v>
      </c>
    </row>
    <row r="160" spans="1:12" x14ac:dyDescent="0.25">
      <c r="A160" t="s">
        <v>230</v>
      </c>
      <c r="B160">
        <v>9.2130962077618399</v>
      </c>
    </row>
    <row r="161" spans="1:12" x14ac:dyDescent="0.25">
      <c r="A161" t="s">
        <v>259</v>
      </c>
    </row>
    <row r="162" spans="1:12" x14ac:dyDescent="0.25">
      <c r="A162" t="s">
        <v>226</v>
      </c>
      <c r="B162">
        <v>7.5489124280823203</v>
      </c>
    </row>
    <row r="163" spans="1:12" x14ac:dyDescent="0.25">
      <c r="A163" t="s">
        <v>227</v>
      </c>
      <c r="B163">
        <v>14.707751238446001</v>
      </c>
    </row>
    <row r="164" spans="1:12" x14ac:dyDescent="0.25">
      <c r="A164" t="s">
        <v>228</v>
      </c>
      <c r="B164">
        <v>10.5804035477732</v>
      </c>
    </row>
    <row r="165" spans="1:12" x14ac:dyDescent="0.25">
      <c r="A165" t="s">
        <v>229</v>
      </c>
      <c r="B165">
        <v>9.8201007342504099</v>
      </c>
    </row>
    <row r="166" spans="1:12" x14ac:dyDescent="0.25">
      <c r="A166" t="s">
        <v>230</v>
      </c>
      <c r="B166">
        <v>11.3630457260633</v>
      </c>
    </row>
    <row r="167" spans="1:12" x14ac:dyDescent="0.25">
      <c r="A167" t="s">
        <v>260</v>
      </c>
    </row>
    <row r="168" spans="1:12" x14ac:dyDescent="0.25">
      <c r="A168" t="s">
        <v>226</v>
      </c>
      <c r="B168">
        <v>8.5068069758402594</v>
      </c>
    </row>
    <row r="169" spans="1:12" x14ac:dyDescent="0.25">
      <c r="A169" t="s">
        <v>227</v>
      </c>
      <c r="B169">
        <v>8.6878606937741107</v>
      </c>
    </row>
    <row r="170" spans="1:12" x14ac:dyDescent="0.25">
      <c r="A170" t="s">
        <v>228</v>
      </c>
      <c r="B170">
        <v>9.6260712656041498</v>
      </c>
    </row>
    <row r="171" spans="1:12" x14ac:dyDescent="0.25">
      <c r="A171" t="s">
        <v>229</v>
      </c>
      <c r="B171">
        <v>10.3187202651766</v>
      </c>
    </row>
    <row r="172" spans="1:12" x14ac:dyDescent="0.25">
      <c r="A172" t="s">
        <v>230</v>
      </c>
      <c r="B172">
        <v>12.0262638239333</v>
      </c>
    </row>
    <row r="173" spans="1:12" x14ac:dyDescent="0.25">
      <c r="A173" t="s">
        <v>261</v>
      </c>
    </row>
    <row r="174" spans="1:12" x14ac:dyDescent="0.25">
      <c r="A174" t="s">
        <v>226</v>
      </c>
      <c r="B174">
        <v>4.9563005443852504</v>
      </c>
      <c r="K174" t="s">
        <v>162</v>
      </c>
      <c r="L174" t="s">
        <v>26</v>
      </c>
    </row>
    <row r="175" spans="1:12" x14ac:dyDescent="0.25">
      <c r="A175" t="s">
        <v>227</v>
      </c>
      <c r="B175">
        <v>4.6746622178991304</v>
      </c>
      <c r="K175" s="198" t="s">
        <v>279</v>
      </c>
      <c r="L175" s="247">
        <f>AVERAGE(B174,B180,B186,B192)</f>
        <v>4.7456395542906575</v>
      </c>
    </row>
    <row r="176" spans="1:12" x14ac:dyDescent="0.25">
      <c r="A176" t="s">
        <v>228</v>
      </c>
      <c r="B176">
        <v>7.4083147959379403</v>
      </c>
      <c r="K176" s="198" t="s">
        <v>163</v>
      </c>
      <c r="L176" s="201">
        <f>AVERAGE(B175,B181,B187,B193)</f>
        <v>5.9080997956726353</v>
      </c>
    </row>
    <row r="177" spans="1:12" x14ac:dyDescent="0.25">
      <c r="A177" t="s">
        <v>229</v>
      </c>
      <c r="B177">
        <v>3.5916387892881199</v>
      </c>
      <c r="K177" s="200" t="s">
        <v>164</v>
      </c>
      <c r="L177" s="201">
        <f t="shared" ref="L177:L179" si="7">AVERAGE(B176,B182,B188,B194)</f>
        <v>6.5292158348145151</v>
      </c>
    </row>
    <row r="178" spans="1:12" x14ac:dyDescent="0.25">
      <c r="A178" t="s">
        <v>230</v>
      </c>
      <c r="B178">
        <v>4.9982529371697098</v>
      </c>
      <c r="K178" s="198" t="s">
        <v>165</v>
      </c>
      <c r="L178" s="201">
        <f t="shared" si="7"/>
        <v>5.3465304727266396</v>
      </c>
    </row>
    <row r="179" spans="1:12" x14ac:dyDescent="0.25">
      <c r="A179" t="s">
        <v>262</v>
      </c>
      <c r="K179" s="198" t="s">
        <v>166</v>
      </c>
      <c r="L179" s="201">
        <f t="shared" si="7"/>
        <v>5.7567915632563649</v>
      </c>
    </row>
    <row r="180" spans="1:12" x14ac:dyDescent="0.25">
      <c r="A180" t="s">
        <v>226</v>
      </c>
      <c r="B180">
        <v>4.8787066568998103</v>
      </c>
      <c r="K180" s="183" t="s">
        <v>217</v>
      </c>
      <c r="L180" s="201">
        <f>SMALL(L175:L179,1)</f>
        <v>4.7456395542906575</v>
      </c>
    </row>
    <row r="181" spans="1:12" x14ac:dyDescent="0.25">
      <c r="A181" t="s">
        <v>227</v>
      </c>
      <c r="B181">
        <v>7.3838544453580104</v>
      </c>
    </row>
    <row r="182" spans="1:12" x14ac:dyDescent="0.25">
      <c r="A182" t="s">
        <v>228</v>
      </c>
      <c r="B182">
        <v>4.6402913474016199</v>
      </c>
    </row>
    <row r="183" spans="1:12" x14ac:dyDescent="0.25">
      <c r="A183" t="s">
        <v>229</v>
      </c>
      <c r="B183">
        <v>5.0043949849670399</v>
      </c>
    </row>
    <row r="184" spans="1:12" x14ac:dyDescent="0.25">
      <c r="A184" t="s">
        <v>230</v>
      </c>
      <c r="B184">
        <v>5.4978331030242398</v>
      </c>
    </row>
    <row r="185" spans="1:12" x14ac:dyDescent="0.25">
      <c r="A185" t="s">
        <v>263</v>
      </c>
    </row>
    <row r="186" spans="1:12" x14ac:dyDescent="0.25">
      <c r="A186" t="s">
        <v>226</v>
      </c>
      <c r="B186">
        <v>4.3003115540737902</v>
      </c>
    </row>
    <row r="187" spans="1:12" x14ac:dyDescent="0.25">
      <c r="A187" t="s">
        <v>227</v>
      </c>
      <c r="B187">
        <v>5.2886790335120004</v>
      </c>
    </row>
    <row r="188" spans="1:12" x14ac:dyDescent="0.25">
      <c r="A188" t="s">
        <v>228</v>
      </c>
      <c r="B188">
        <v>6.9956116250709002</v>
      </c>
    </row>
    <row r="189" spans="1:12" x14ac:dyDescent="0.25">
      <c r="A189" t="s">
        <v>229</v>
      </c>
      <c r="B189">
        <v>5.5279409880956898</v>
      </c>
    </row>
    <row r="190" spans="1:12" x14ac:dyDescent="0.25">
      <c r="A190" t="s">
        <v>230</v>
      </c>
      <c r="B190">
        <v>5.67764603446627</v>
      </c>
    </row>
    <row r="191" spans="1:12" x14ac:dyDescent="0.25">
      <c r="A191" t="s">
        <v>264</v>
      </c>
    </row>
    <row r="192" spans="1:12" x14ac:dyDescent="0.25">
      <c r="A192" t="s">
        <v>226</v>
      </c>
      <c r="B192">
        <v>4.8472394618037802</v>
      </c>
    </row>
    <row r="193" spans="1:12" x14ac:dyDescent="0.25">
      <c r="A193" t="s">
        <v>227</v>
      </c>
      <c r="B193">
        <v>6.2852034859214001</v>
      </c>
    </row>
    <row r="194" spans="1:12" x14ac:dyDescent="0.25">
      <c r="A194" t="s">
        <v>228</v>
      </c>
      <c r="B194">
        <v>7.0726455708475999</v>
      </c>
    </row>
    <row r="195" spans="1:12" x14ac:dyDescent="0.25">
      <c r="A195" t="s">
        <v>229</v>
      </c>
      <c r="B195">
        <v>7.2621471285557098</v>
      </c>
    </row>
    <row r="196" spans="1:12" x14ac:dyDescent="0.25">
      <c r="A196" t="s">
        <v>230</v>
      </c>
      <c r="B196">
        <v>6.8534341783652399</v>
      </c>
    </row>
    <row r="197" spans="1:12" x14ac:dyDescent="0.25">
      <c r="A197" t="s">
        <v>265</v>
      </c>
    </row>
    <row r="198" spans="1:12" x14ac:dyDescent="0.25">
      <c r="A198" t="s">
        <v>226</v>
      </c>
      <c r="B198">
        <v>2.8556628434756401</v>
      </c>
      <c r="K198" t="s">
        <v>162</v>
      </c>
      <c r="L198" t="s">
        <v>26</v>
      </c>
    </row>
    <row r="199" spans="1:12" x14ac:dyDescent="0.25">
      <c r="A199" t="s">
        <v>227</v>
      </c>
      <c r="B199">
        <v>3.07094389034626</v>
      </c>
      <c r="K199" s="198" t="s">
        <v>279</v>
      </c>
      <c r="L199" s="247">
        <f>AVERAGE(B198,B204,B210,B216)</f>
        <v>3.3058896713133148</v>
      </c>
    </row>
    <row r="200" spans="1:12" x14ac:dyDescent="0.25">
      <c r="A200" t="s">
        <v>228</v>
      </c>
      <c r="B200">
        <v>3.2153549999824498</v>
      </c>
      <c r="K200" s="198" t="s">
        <v>163</v>
      </c>
      <c r="L200" s="201">
        <f>AVERAGE(B199,B205,B211,B217)</f>
        <v>3.5886710386942524</v>
      </c>
    </row>
    <row r="201" spans="1:12" x14ac:dyDescent="0.25">
      <c r="A201" t="s">
        <v>229</v>
      </c>
      <c r="B201">
        <v>3.8833576772152401</v>
      </c>
      <c r="K201" s="200" t="s">
        <v>164</v>
      </c>
      <c r="L201" s="201">
        <f t="shared" ref="L201:L203" si="8">AVERAGE(B200,B206,B212,B218)</f>
        <v>3.7145136692825673</v>
      </c>
    </row>
    <row r="202" spans="1:12" x14ac:dyDescent="0.25">
      <c r="A202" t="s">
        <v>230</v>
      </c>
      <c r="B202">
        <v>3.7866902737729902</v>
      </c>
      <c r="K202" s="198" t="s">
        <v>165</v>
      </c>
      <c r="L202" s="201">
        <f t="shared" si="8"/>
        <v>4.0010377631701317</v>
      </c>
    </row>
    <row r="203" spans="1:12" x14ac:dyDescent="0.25">
      <c r="A203" t="s">
        <v>266</v>
      </c>
      <c r="K203" s="198" t="s">
        <v>166</v>
      </c>
      <c r="L203" s="201">
        <f t="shared" si="8"/>
        <v>3.9273468664662872</v>
      </c>
    </row>
    <row r="204" spans="1:12" x14ac:dyDescent="0.25">
      <c r="A204" t="s">
        <v>226</v>
      </c>
      <c r="B204">
        <v>4.0475962511482599</v>
      </c>
      <c r="K204" s="183" t="s">
        <v>217</v>
      </c>
      <c r="L204" s="201">
        <f>SMALL(L199:L203,1)</f>
        <v>3.3058896713133148</v>
      </c>
    </row>
    <row r="205" spans="1:12" x14ac:dyDescent="0.25">
      <c r="A205" t="s">
        <v>227</v>
      </c>
      <c r="B205">
        <v>4.3144101751548503</v>
      </c>
    </row>
    <row r="206" spans="1:12" x14ac:dyDescent="0.25">
      <c r="A206" t="s">
        <v>228</v>
      </c>
      <c r="B206">
        <v>3.1324453368509699</v>
      </c>
    </row>
    <row r="207" spans="1:12" x14ac:dyDescent="0.25">
      <c r="A207" t="s">
        <v>229</v>
      </c>
      <c r="B207">
        <v>3.1016263229485999</v>
      </c>
    </row>
    <row r="208" spans="1:12" x14ac:dyDescent="0.25">
      <c r="A208" t="s">
        <v>230</v>
      </c>
      <c r="B208">
        <v>3.25772803415959</v>
      </c>
    </row>
    <row r="209" spans="1:12" x14ac:dyDescent="0.25">
      <c r="A209" t="s">
        <v>267</v>
      </c>
    </row>
    <row r="210" spans="1:12" x14ac:dyDescent="0.25">
      <c r="A210" t="s">
        <v>226</v>
      </c>
      <c r="B210">
        <v>3.00498763228215</v>
      </c>
    </row>
    <row r="211" spans="1:12" x14ac:dyDescent="0.25">
      <c r="A211" t="s">
        <v>227</v>
      </c>
      <c r="B211">
        <v>3.2917968232216199</v>
      </c>
    </row>
    <row r="212" spans="1:12" x14ac:dyDescent="0.25">
      <c r="A212" t="s">
        <v>228</v>
      </c>
      <c r="B212">
        <v>4.0676341846294903</v>
      </c>
    </row>
    <row r="213" spans="1:12" x14ac:dyDescent="0.25">
      <c r="A213" t="s">
        <v>229</v>
      </c>
      <c r="B213">
        <v>4.0651607562638103</v>
      </c>
    </row>
    <row r="214" spans="1:12" x14ac:dyDescent="0.25">
      <c r="A214" t="s">
        <v>230</v>
      </c>
      <c r="B214">
        <v>4.1517554130722498</v>
      </c>
    </row>
    <row r="215" spans="1:12" x14ac:dyDescent="0.25">
      <c r="A215" t="s">
        <v>268</v>
      </c>
    </row>
    <row r="216" spans="1:12" x14ac:dyDescent="0.25">
      <c r="A216" t="s">
        <v>226</v>
      </c>
      <c r="B216">
        <v>3.3153119583472099</v>
      </c>
    </row>
    <row r="217" spans="1:12" x14ac:dyDescent="0.25">
      <c r="A217" t="s">
        <v>227</v>
      </c>
      <c r="B217">
        <v>3.6775332660542799</v>
      </c>
    </row>
    <row r="218" spans="1:12" x14ac:dyDescent="0.25">
      <c r="A218" t="s">
        <v>228</v>
      </c>
      <c r="B218">
        <v>4.4426201556673597</v>
      </c>
    </row>
    <row r="219" spans="1:12" x14ac:dyDescent="0.25">
      <c r="A219" t="s">
        <v>229</v>
      </c>
      <c r="B219">
        <v>4.9540062962528797</v>
      </c>
    </row>
    <row r="220" spans="1:12" x14ac:dyDescent="0.25">
      <c r="A220" t="s">
        <v>230</v>
      </c>
      <c r="B220">
        <v>4.5132137448603196</v>
      </c>
    </row>
    <row r="221" spans="1:12" x14ac:dyDescent="0.25">
      <c r="A221" t="s">
        <v>269</v>
      </c>
    </row>
    <row r="222" spans="1:12" x14ac:dyDescent="0.25">
      <c r="A222" t="s">
        <v>226</v>
      </c>
      <c r="B222">
        <v>3.1780463451190899</v>
      </c>
      <c r="K222" t="s">
        <v>162</v>
      </c>
      <c r="L222" t="s">
        <v>26</v>
      </c>
    </row>
    <row r="223" spans="1:12" x14ac:dyDescent="0.25">
      <c r="A223" t="s">
        <v>227</v>
      </c>
      <c r="B223">
        <v>4.7496849962432899</v>
      </c>
      <c r="K223" s="198" t="s">
        <v>279</v>
      </c>
      <c r="L223" s="247">
        <f>AVERAGE(B222,B228,B234,B240)</f>
        <v>4.0753656611834757</v>
      </c>
    </row>
    <row r="224" spans="1:12" x14ac:dyDescent="0.25">
      <c r="A224" t="s">
        <v>228</v>
      </c>
      <c r="B224">
        <v>4.0733859614315904</v>
      </c>
      <c r="K224" s="198" t="s">
        <v>163</v>
      </c>
      <c r="L224" s="201">
        <f>AVERAGE(B223,B229,B235,B241)</f>
        <v>5.6537247960417218</v>
      </c>
    </row>
    <row r="225" spans="1:12" x14ac:dyDescent="0.25">
      <c r="A225" t="s">
        <v>229</v>
      </c>
      <c r="B225">
        <v>4.0189445088225799</v>
      </c>
      <c r="K225" s="200" t="s">
        <v>164</v>
      </c>
      <c r="L225" s="201">
        <f t="shared" ref="L225:L227" si="9">AVERAGE(B224,B230,B236,B242)</f>
        <v>4.7410669050269298</v>
      </c>
    </row>
    <row r="226" spans="1:12" x14ac:dyDescent="0.25">
      <c r="A226" t="s">
        <v>230</v>
      </c>
      <c r="B226">
        <v>4.2378194169504804</v>
      </c>
      <c r="K226" s="198" t="s">
        <v>165</v>
      </c>
      <c r="L226" s="201">
        <f t="shared" si="9"/>
        <v>4.92804502261954</v>
      </c>
    </row>
    <row r="227" spans="1:12" x14ac:dyDescent="0.25">
      <c r="A227" t="s">
        <v>270</v>
      </c>
      <c r="K227" s="198" t="s">
        <v>166</v>
      </c>
      <c r="L227" s="201">
        <f t="shared" si="9"/>
        <v>5.4225692208309972</v>
      </c>
    </row>
    <row r="228" spans="1:12" x14ac:dyDescent="0.25">
      <c r="A228" t="s">
        <v>226</v>
      </c>
      <c r="B228">
        <v>3.9789976135232701</v>
      </c>
      <c r="K228" s="183" t="s">
        <v>217</v>
      </c>
      <c r="L228" s="201">
        <f>SMALL(L223:L227,1)</f>
        <v>4.0753656611834757</v>
      </c>
    </row>
    <row r="229" spans="1:12" x14ac:dyDescent="0.25">
      <c r="A229" t="s">
        <v>227</v>
      </c>
      <c r="B229">
        <v>5.2071502119547999</v>
      </c>
    </row>
    <row r="230" spans="1:12" x14ac:dyDescent="0.25">
      <c r="A230" t="s">
        <v>228</v>
      </c>
      <c r="B230">
        <v>4.1730085107623802</v>
      </c>
    </row>
    <row r="231" spans="1:12" x14ac:dyDescent="0.25">
      <c r="A231" t="s">
        <v>229</v>
      </c>
      <c r="B231">
        <v>4.6834757544500798</v>
      </c>
    </row>
    <row r="232" spans="1:12" x14ac:dyDescent="0.25">
      <c r="A232" t="s">
        <v>230</v>
      </c>
      <c r="B232">
        <v>4.7066751752185896</v>
      </c>
    </row>
    <row r="233" spans="1:12" x14ac:dyDescent="0.25">
      <c r="A233" t="s">
        <v>271</v>
      </c>
    </row>
    <row r="234" spans="1:12" x14ac:dyDescent="0.25">
      <c r="A234" t="s">
        <v>226</v>
      </c>
      <c r="B234">
        <v>3.8031390501647802</v>
      </c>
    </row>
    <row r="235" spans="1:12" x14ac:dyDescent="0.25">
      <c r="A235" t="s">
        <v>227</v>
      </c>
      <c r="B235">
        <v>5.7650905427153898</v>
      </c>
    </row>
    <row r="236" spans="1:12" x14ac:dyDescent="0.25">
      <c r="A236" t="s">
        <v>228</v>
      </c>
      <c r="B236">
        <v>5.5356970759459596</v>
      </c>
    </row>
    <row r="237" spans="1:12" x14ac:dyDescent="0.25">
      <c r="A237" t="s">
        <v>229</v>
      </c>
      <c r="B237">
        <v>5.7991994911902101</v>
      </c>
    </row>
    <row r="238" spans="1:12" x14ac:dyDescent="0.25">
      <c r="A238" t="s">
        <v>230</v>
      </c>
      <c r="B238">
        <v>6.1085656932196697</v>
      </c>
    </row>
    <row r="239" spans="1:12" x14ac:dyDescent="0.25">
      <c r="A239" t="s">
        <v>272</v>
      </c>
    </row>
    <row r="240" spans="1:12" x14ac:dyDescent="0.25">
      <c r="A240" t="s">
        <v>226</v>
      </c>
      <c r="B240">
        <v>5.3412796359267602</v>
      </c>
    </row>
    <row r="241" spans="1:12" x14ac:dyDescent="0.25">
      <c r="A241" t="s">
        <v>227</v>
      </c>
      <c r="B241">
        <v>6.8929734332534096</v>
      </c>
    </row>
    <row r="242" spans="1:12" x14ac:dyDescent="0.25">
      <c r="A242" t="s">
        <v>228</v>
      </c>
      <c r="B242">
        <v>5.1821760719677901</v>
      </c>
    </row>
    <row r="243" spans="1:12" x14ac:dyDescent="0.25">
      <c r="A243" t="s">
        <v>229</v>
      </c>
      <c r="B243">
        <v>5.2105603360152903</v>
      </c>
    </row>
    <row r="244" spans="1:12" x14ac:dyDescent="0.25">
      <c r="A244" t="s">
        <v>230</v>
      </c>
      <c r="B244">
        <v>6.6372165979352502</v>
      </c>
    </row>
    <row r="245" spans="1:12" x14ac:dyDescent="0.25">
      <c r="A245" t="s">
        <v>273</v>
      </c>
    </row>
    <row r="246" spans="1:12" x14ac:dyDescent="0.25">
      <c r="A246" t="s">
        <v>226</v>
      </c>
      <c r="B246">
        <v>3.1977801897330398</v>
      </c>
      <c r="K246" t="s">
        <v>162</v>
      </c>
      <c r="L246" t="s">
        <v>26</v>
      </c>
    </row>
    <row r="247" spans="1:12" x14ac:dyDescent="0.25">
      <c r="A247" t="s">
        <v>227</v>
      </c>
      <c r="B247">
        <v>3.79180369788816</v>
      </c>
      <c r="K247" s="198" t="s">
        <v>279</v>
      </c>
      <c r="L247" s="247">
        <f>AVERAGE(B246,B252,B258,B264)</f>
        <v>4.5261489516361593</v>
      </c>
    </row>
    <row r="248" spans="1:12" x14ac:dyDescent="0.25">
      <c r="A248" t="s">
        <v>228</v>
      </c>
      <c r="B248">
        <v>4.0173664393638102</v>
      </c>
      <c r="K248" s="198" t="s">
        <v>163</v>
      </c>
      <c r="L248" s="201">
        <f>AVERAGE(B247,B253,B259,B265)</f>
        <v>4.9074552532420403</v>
      </c>
    </row>
    <row r="249" spans="1:12" x14ac:dyDescent="0.25">
      <c r="A249" t="s">
        <v>229</v>
      </c>
      <c r="B249">
        <v>3.4874663404240098</v>
      </c>
      <c r="K249" s="200" t="s">
        <v>164</v>
      </c>
      <c r="L249" s="201">
        <f t="shared" ref="L249:L251" si="10">AVERAGE(B248,B254,B260,B266)</f>
        <v>5.6663014690443774</v>
      </c>
    </row>
    <row r="250" spans="1:12" x14ac:dyDescent="0.25">
      <c r="A250" t="s">
        <v>230</v>
      </c>
      <c r="B250">
        <v>4.1050995851858003</v>
      </c>
      <c r="K250" s="198" t="s">
        <v>165</v>
      </c>
      <c r="L250" s="201">
        <f t="shared" si="10"/>
        <v>5.7211765215871271</v>
      </c>
    </row>
    <row r="251" spans="1:12" x14ac:dyDescent="0.25">
      <c r="A251" t="s">
        <v>274</v>
      </c>
      <c r="K251" s="198" t="s">
        <v>166</v>
      </c>
      <c r="L251" s="201">
        <f t="shared" si="10"/>
        <v>5.6157278408306581</v>
      </c>
    </row>
    <row r="252" spans="1:12" x14ac:dyDescent="0.25">
      <c r="A252" t="s">
        <v>226</v>
      </c>
      <c r="B252">
        <v>3.48363512946033</v>
      </c>
      <c r="K252" s="183" t="s">
        <v>217</v>
      </c>
      <c r="L252" s="201">
        <f>SMALL(L247:L251,1)</f>
        <v>4.5261489516361593</v>
      </c>
    </row>
    <row r="253" spans="1:12" x14ac:dyDescent="0.25">
      <c r="A253" t="s">
        <v>227</v>
      </c>
      <c r="B253">
        <v>3.9755587188480499</v>
      </c>
    </row>
    <row r="254" spans="1:12" x14ac:dyDescent="0.25">
      <c r="A254" t="s">
        <v>228</v>
      </c>
      <c r="B254">
        <v>4.9024805321435396</v>
      </c>
    </row>
    <row r="255" spans="1:12" x14ac:dyDescent="0.25">
      <c r="A255" t="s">
        <v>229</v>
      </c>
      <c r="B255">
        <v>4.60518764680549</v>
      </c>
    </row>
    <row r="256" spans="1:12" x14ac:dyDescent="0.25">
      <c r="A256" t="s">
        <v>230</v>
      </c>
      <c r="B256">
        <v>5.0170706014137201</v>
      </c>
    </row>
    <row r="257" spans="1:2" x14ac:dyDescent="0.25">
      <c r="A257" t="s">
        <v>275</v>
      </c>
    </row>
    <row r="258" spans="1:2" x14ac:dyDescent="0.25">
      <c r="A258" t="s">
        <v>226</v>
      </c>
      <c r="B258">
        <v>5.4608286539456303</v>
      </c>
    </row>
    <row r="259" spans="1:2" x14ac:dyDescent="0.25">
      <c r="A259" t="s">
        <v>227</v>
      </c>
      <c r="B259">
        <v>5.65997648026012</v>
      </c>
    </row>
    <row r="260" spans="1:2" x14ac:dyDescent="0.25">
      <c r="A260" t="s">
        <v>228</v>
      </c>
      <c r="B260">
        <v>5.6204145660736096</v>
      </c>
    </row>
    <row r="261" spans="1:2" x14ac:dyDescent="0.25">
      <c r="A261" t="s">
        <v>229</v>
      </c>
      <c r="B261">
        <v>6.3300777801593604</v>
      </c>
    </row>
    <row r="262" spans="1:2" x14ac:dyDescent="0.25">
      <c r="A262" t="s">
        <v>230</v>
      </c>
      <c r="B262">
        <v>6.4056466874395399</v>
      </c>
    </row>
    <row r="263" spans="1:2" x14ac:dyDescent="0.25">
      <c r="A263" t="s">
        <v>276</v>
      </c>
    </row>
    <row r="264" spans="1:2" x14ac:dyDescent="0.25">
      <c r="A264" t="s">
        <v>226</v>
      </c>
      <c r="B264">
        <v>5.9623518334056396</v>
      </c>
    </row>
    <row r="265" spans="1:2" x14ac:dyDescent="0.25">
      <c r="A265" t="s">
        <v>227</v>
      </c>
      <c r="B265">
        <v>6.2024821159718302</v>
      </c>
    </row>
    <row r="266" spans="1:2" x14ac:dyDescent="0.25">
      <c r="A266" t="s">
        <v>228</v>
      </c>
      <c r="B266">
        <v>8.1249443385965492</v>
      </c>
    </row>
    <row r="267" spans="1:2" x14ac:dyDescent="0.25">
      <c r="A267" t="s">
        <v>229</v>
      </c>
      <c r="B267">
        <v>8.4619743189596495</v>
      </c>
    </row>
    <row r="268" spans="1:2" x14ac:dyDescent="0.25">
      <c r="A268" t="s">
        <v>230</v>
      </c>
      <c r="B268">
        <v>6.9350944892835704</v>
      </c>
    </row>
  </sheetData>
  <conditionalFormatting sqref="L3:L7">
    <cfRule type="cellIs" dxfId="10" priority="11" operator="equal">
      <formula>$AD$10</formula>
    </cfRule>
  </conditionalFormatting>
  <conditionalFormatting sqref="L27:L31">
    <cfRule type="cellIs" dxfId="9" priority="10" operator="equal">
      <formula>$AD$10</formula>
    </cfRule>
  </conditionalFormatting>
  <conditionalFormatting sqref="L51:L55">
    <cfRule type="cellIs" dxfId="8" priority="9" operator="equal">
      <formula>$AD$10</formula>
    </cfRule>
  </conditionalFormatting>
  <conditionalFormatting sqref="L75:L79">
    <cfRule type="cellIs" dxfId="7" priority="8" operator="equal">
      <formula>$AD$10</formula>
    </cfRule>
  </conditionalFormatting>
  <conditionalFormatting sqref="L99:L103">
    <cfRule type="cellIs" dxfId="6" priority="7" operator="equal">
      <formula>$AD$10</formula>
    </cfRule>
  </conditionalFormatting>
  <conditionalFormatting sqref="L127:L131">
    <cfRule type="cellIs" dxfId="5" priority="6" operator="equal">
      <formula>$AD$10</formula>
    </cfRule>
  </conditionalFormatting>
  <conditionalFormatting sqref="L151:L155">
    <cfRule type="cellIs" dxfId="4" priority="5" operator="equal">
      <formula>$AD$10</formula>
    </cfRule>
  </conditionalFormatting>
  <conditionalFormatting sqref="L175:L179">
    <cfRule type="cellIs" dxfId="3" priority="4" operator="equal">
      <formula>$AD$10</formula>
    </cfRule>
  </conditionalFormatting>
  <conditionalFormatting sqref="L199:L203">
    <cfRule type="cellIs" dxfId="2" priority="3" operator="equal">
      <formula>$AD$10</formula>
    </cfRule>
  </conditionalFormatting>
  <conditionalFormatting sqref="L223:L227">
    <cfRule type="cellIs" dxfId="1" priority="2" operator="equal">
      <formula>$AD$10</formula>
    </cfRule>
  </conditionalFormatting>
  <conditionalFormatting sqref="L247:L251">
    <cfRule type="cellIs" dxfId="0" priority="1" operator="equal">
      <formula>$AD$10</formula>
    </cfRule>
  </conditionalFormatting>
  <pageMargins left="0.511811024" right="0.511811024" top="0.78740157499999996" bottom="0.78740157499999996" header="0.31496062000000002" footer="0.3149606200000000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D6BD4-E3E4-4C77-A1B8-B0C9BFE0CFE8}">
  <dimension ref="A3:V26"/>
  <sheetViews>
    <sheetView tabSelected="1" topLeftCell="A4" workbookViewId="0">
      <selection activeCell="G26" sqref="G26"/>
    </sheetView>
  </sheetViews>
  <sheetFormatPr defaultRowHeight="15" x14ac:dyDescent="0.25"/>
  <cols>
    <col min="1" max="1" width="21.42578125" bestFit="1" customWidth="1"/>
    <col min="7" max="7" width="21.42578125" bestFit="1" customWidth="1"/>
    <col min="13" max="13" width="21.42578125" bestFit="1" customWidth="1"/>
    <col min="19" max="19" width="21.42578125" bestFit="1" customWidth="1"/>
  </cols>
  <sheetData>
    <row r="3" spans="1:22" x14ac:dyDescent="0.25">
      <c r="A3" s="258" t="s">
        <v>159</v>
      </c>
      <c r="B3" s="258"/>
      <c r="C3" s="258"/>
      <c r="D3" s="245"/>
      <c r="G3" s="258" t="s">
        <v>169</v>
      </c>
      <c r="H3" s="258"/>
      <c r="I3" s="258"/>
      <c r="M3" s="310" t="s">
        <v>197</v>
      </c>
      <c r="N3" s="310"/>
      <c r="O3" s="310"/>
      <c r="P3" s="246"/>
      <c r="Q3" s="198"/>
      <c r="R3" s="198"/>
      <c r="S3" s="310" t="s">
        <v>198</v>
      </c>
      <c r="T3" s="310"/>
      <c r="U3" s="310"/>
      <c r="V3" s="310"/>
    </row>
    <row r="4" spans="1:22" x14ac:dyDescent="0.25">
      <c r="A4" s="198" t="s">
        <v>162</v>
      </c>
      <c r="B4" s="198" t="s">
        <v>160</v>
      </c>
      <c r="C4" s="198" t="s">
        <v>161</v>
      </c>
      <c r="D4" s="198" t="s">
        <v>170</v>
      </c>
      <c r="E4" s="198"/>
      <c r="F4" s="198"/>
      <c r="G4" s="198" t="s">
        <v>162</v>
      </c>
      <c r="H4" s="198" t="s">
        <v>160</v>
      </c>
      <c r="I4" s="198" t="s">
        <v>161</v>
      </c>
      <c r="J4" s="198" t="s">
        <v>170</v>
      </c>
      <c r="K4" s="198"/>
      <c r="L4" s="198"/>
      <c r="M4" s="198" t="s">
        <v>162</v>
      </c>
      <c r="N4" s="198" t="s">
        <v>160</v>
      </c>
      <c r="O4" s="198" t="s">
        <v>161</v>
      </c>
      <c r="P4" s="198" t="s">
        <v>170</v>
      </c>
      <c r="Q4" s="198"/>
      <c r="R4" s="198"/>
      <c r="S4" s="198" t="s">
        <v>162</v>
      </c>
      <c r="T4" s="198" t="s">
        <v>160</v>
      </c>
      <c r="U4" s="198" t="s">
        <v>161</v>
      </c>
      <c r="V4" s="198" t="s">
        <v>170</v>
      </c>
    </row>
    <row r="5" spans="1:22" x14ac:dyDescent="0.25">
      <c r="A5" s="198" t="s">
        <v>163</v>
      </c>
      <c r="B5" s="198">
        <v>325</v>
      </c>
      <c r="C5" s="198">
        <v>396</v>
      </c>
      <c r="D5" s="199">
        <f>C5/B5</f>
        <v>1.2184615384615385</v>
      </c>
      <c r="E5" s="198"/>
      <c r="F5" s="198"/>
      <c r="G5" s="198" t="s">
        <v>163</v>
      </c>
      <c r="H5" s="198">
        <v>325</v>
      </c>
      <c r="I5" s="198">
        <v>407</v>
      </c>
      <c r="J5" s="199">
        <f>I5/H5</f>
        <v>1.2523076923076923</v>
      </c>
      <c r="K5" s="198"/>
      <c r="L5" s="198"/>
      <c r="M5" s="198" t="s">
        <v>163</v>
      </c>
      <c r="N5" s="198">
        <v>322</v>
      </c>
      <c r="O5" s="198">
        <v>391</v>
      </c>
      <c r="P5" s="199">
        <f>O5/N5</f>
        <v>1.2142857142857142</v>
      </c>
      <c r="Q5" s="198"/>
      <c r="R5" s="198"/>
      <c r="S5" s="198" t="s">
        <v>163</v>
      </c>
      <c r="T5" s="198">
        <v>317</v>
      </c>
      <c r="U5" s="198">
        <v>384</v>
      </c>
      <c r="V5" s="199">
        <f>U5/T5</f>
        <v>1.2113564668769716</v>
      </c>
    </row>
    <row r="6" spans="1:22" x14ac:dyDescent="0.25">
      <c r="A6" s="198" t="s">
        <v>168</v>
      </c>
      <c r="B6" s="198">
        <v>329</v>
      </c>
      <c r="C6" s="198">
        <v>453</v>
      </c>
      <c r="D6" s="200">
        <f t="shared" ref="D6:D9" si="0">C6/B6</f>
        <v>1.3768996960486322</v>
      </c>
      <c r="E6" s="198"/>
      <c r="F6" s="198"/>
      <c r="G6" s="198" t="s">
        <v>168</v>
      </c>
      <c r="H6" s="198">
        <v>327</v>
      </c>
      <c r="I6" s="198">
        <v>523</v>
      </c>
      <c r="J6" s="200">
        <f t="shared" ref="J6:J9" si="1">I6/H6</f>
        <v>1.5993883792048931</v>
      </c>
      <c r="K6" s="198"/>
      <c r="L6" s="198"/>
      <c r="M6" s="198" t="s">
        <v>168</v>
      </c>
      <c r="N6" s="198">
        <v>321</v>
      </c>
      <c r="O6" s="198">
        <v>437</v>
      </c>
      <c r="P6" s="200">
        <f t="shared" ref="P6:P9" si="2">O6/N6</f>
        <v>1.3613707165109035</v>
      </c>
      <c r="Q6" s="198"/>
      <c r="R6" s="198"/>
      <c r="S6" s="198" t="s">
        <v>168</v>
      </c>
      <c r="T6" s="198">
        <v>317</v>
      </c>
      <c r="U6" s="198">
        <v>487</v>
      </c>
      <c r="V6" s="200">
        <f t="shared" ref="V6:V9" si="3">U6/T6</f>
        <v>1.5362776025236593</v>
      </c>
    </row>
    <row r="7" spans="1:22" x14ac:dyDescent="0.25">
      <c r="A7" s="198" t="s">
        <v>164</v>
      </c>
      <c r="B7" s="198">
        <v>329</v>
      </c>
      <c r="C7" s="198">
        <v>412</v>
      </c>
      <c r="D7" s="200">
        <f t="shared" si="0"/>
        <v>1.2522796352583587</v>
      </c>
      <c r="E7" s="198"/>
      <c r="F7" s="198"/>
      <c r="G7" s="200" t="s">
        <v>164</v>
      </c>
      <c r="H7" s="198">
        <v>315</v>
      </c>
      <c r="I7" s="198">
        <v>395</v>
      </c>
      <c r="J7" s="200">
        <f t="shared" si="1"/>
        <v>1.253968253968254</v>
      </c>
      <c r="K7" s="198"/>
      <c r="L7" s="198"/>
      <c r="M7" s="198" t="s">
        <v>164</v>
      </c>
      <c r="N7">
        <v>326</v>
      </c>
      <c r="O7">
        <v>405</v>
      </c>
      <c r="P7" s="200">
        <f t="shared" si="2"/>
        <v>1.2423312883435582</v>
      </c>
      <c r="Q7" s="198"/>
      <c r="R7" s="198"/>
      <c r="S7" s="198" t="s">
        <v>164</v>
      </c>
      <c r="T7" s="198">
        <v>322</v>
      </c>
      <c r="U7" s="198">
        <v>415</v>
      </c>
      <c r="V7" s="200">
        <f t="shared" si="3"/>
        <v>1.2888198757763976</v>
      </c>
    </row>
    <row r="8" spans="1:22" x14ac:dyDescent="0.25">
      <c r="A8" s="198" t="s">
        <v>165</v>
      </c>
      <c r="B8" s="198">
        <v>330</v>
      </c>
      <c r="C8" s="198">
        <v>454</v>
      </c>
      <c r="D8" s="200">
        <f t="shared" si="0"/>
        <v>1.3757575757575757</v>
      </c>
      <c r="E8" s="198"/>
      <c r="F8" s="198"/>
      <c r="G8" s="200" t="s">
        <v>165</v>
      </c>
      <c r="H8" s="198">
        <v>315</v>
      </c>
      <c r="I8" s="198">
        <v>452</v>
      </c>
      <c r="J8" s="200">
        <f t="shared" si="1"/>
        <v>1.4349206349206349</v>
      </c>
      <c r="K8" s="198"/>
      <c r="L8" s="198"/>
      <c r="M8" s="198" t="s">
        <v>165</v>
      </c>
      <c r="N8" s="198">
        <v>333</v>
      </c>
      <c r="O8" s="198">
        <v>499</v>
      </c>
      <c r="P8" s="200">
        <f t="shared" si="2"/>
        <v>1.4984984984984986</v>
      </c>
      <c r="Q8" s="198"/>
      <c r="R8" s="198"/>
      <c r="S8" s="198" t="s">
        <v>165</v>
      </c>
      <c r="T8" s="198">
        <v>310</v>
      </c>
      <c r="U8" s="198">
        <v>457</v>
      </c>
      <c r="V8" s="200">
        <f t="shared" si="3"/>
        <v>1.4741935483870967</v>
      </c>
    </row>
    <row r="9" spans="1:22" x14ac:dyDescent="0.25">
      <c r="A9" s="198" t="s">
        <v>166</v>
      </c>
      <c r="B9" s="198">
        <v>331</v>
      </c>
      <c r="C9" s="198">
        <v>441</v>
      </c>
      <c r="D9" s="200">
        <f t="shared" si="0"/>
        <v>1.3323262839879153</v>
      </c>
      <c r="E9" s="198"/>
      <c r="F9" s="198"/>
      <c r="G9" s="200" t="s">
        <v>166</v>
      </c>
      <c r="H9" s="198">
        <v>329</v>
      </c>
      <c r="I9" s="198">
        <v>453</v>
      </c>
      <c r="J9" s="200">
        <f t="shared" si="1"/>
        <v>1.3768996960486322</v>
      </c>
      <c r="K9" s="198"/>
      <c r="L9" s="198"/>
      <c r="M9" s="198" t="s">
        <v>166</v>
      </c>
      <c r="N9" s="198">
        <v>336</v>
      </c>
      <c r="O9" s="198">
        <v>484</v>
      </c>
      <c r="P9" s="200">
        <f t="shared" si="2"/>
        <v>1.4404761904761905</v>
      </c>
      <c r="Q9" s="198"/>
      <c r="R9" s="198"/>
      <c r="S9" s="198" t="s">
        <v>166</v>
      </c>
      <c r="T9" s="198">
        <v>315</v>
      </c>
      <c r="U9" s="198">
        <v>561</v>
      </c>
      <c r="V9" s="200">
        <f t="shared" si="3"/>
        <v>1.7809523809523808</v>
      </c>
    </row>
    <row r="20" spans="1:5" x14ac:dyDescent="0.25">
      <c r="B20" t="s">
        <v>176</v>
      </c>
      <c r="C20" t="s">
        <v>177</v>
      </c>
      <c r="D20" t="s">
        <v>281</v>
      </c>
      <c r="E20" t="s">
        <v>282</v>
      </c>
    </row>
    <row r="21" spans="1:5" x14ac:dyDescent="0.25">
      <c r="A21" s="198" t="s">
        <v>200</v>
      </c>
      <c r="B21" s="250">
        <v>1.2184615384615385</v>
      </c>
      <c r="C21" s="251">
        <v>1.2523076923076923</v>
      </c>
      <c r="D21" s="251">
        <v>1.2142857142857142</v>
      </c>
      <c r="E21" s="251">
        <v>1.2113564668769716</v>
      </c>
    </row>
    <row r="22" spans="1:5" x14ac:dyDescent="0.25">
      <c r="A22" s="198" t="s">
        <v>201</v>
      </c>
      <c r="B22" s="252">
        <v>1.3768996960486322</v>
      </c>
      <c r="C22" s="251">
        <v>1.5993883792048931</v>
      </c>
      <c r="D22" s="251">
        <v>1.3613707165109035</v>
      </c>
      <c r="E22" s="251">
        <v>1.5362776025236593</v>
      </c>
    </row>
    <row r="23" spans="1:5" x14ac:dyDescent="0.25">
      <c r="A23" s="198" t="s">
        <v>202</v>
      </c>
      <c r="B23" s="252">
        <v>1.2522796352583587</v>
      </c>
      <c r="C23" s="251">
        <v>1.253968253968254</v>
      </c>
      <c r="D23" s="251">
        <v>1.2423312883435582</v>
      </c>
      <c r="E23" s="251">
        <v>1.2888198757763976</v>
      </c>
    </row>
    <row r="24" spans="1:5" x14ac:dyDescent="0.25">
      <c r="A24" s="198" t="s">
        <v>203</v>
      </c>
      <c r="B24" s="252">
        <v>1.3757575757575757</v>
      </c>
      <c r="C24" s="251">
        <v>1.4349206349206349</v>
      </c>
      <c r="D24" s="251">
        <v>1.4984984984984986</v>
      </c>
      <c r="E24" s="251">
        <v>1.4741935483870967</v>
      </c>
    </row>
    <row r="25" spans="1:5" x14ac:dyDescent="0.25">
      <c r="A25" s="198" t="s">
        <v>204</v>
      </c>
      <c r="B25" s="252">
        <v>1.3323262839879153</v>
      </c>
      <c r="C25" s="251">
        <v>1.3768996960486322</v>
      </c>
      <c r="D25" s="251">
        <v>1.4404761904761905</v>
      </c>
      <c r="E25" s="251">
        <v>1.7809523809523808</v>
      </c>
    </row>
    <row r="26" spans="1:5" x14ac:dyDescent="0.25">
      <c r="A26" s="198"/>
    </row>
  </sheetData>
  <mergeCells count="4">
    <mergeCell ref="A3:C3"/>
    <mergeCell ref="G3:I3"/>
    <mergeCell ref="M3:O3"/>
    <mergeCell ref="S3:V3"/>
  </mergeCell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3464D-984C-457F-A79A-EB8AE86D3C81}">
  <dimension ref="A1:AZ665"/>
  <sheetViews>
    <sheetView topLeftCell="A610" zoomScale="90" zoomScaleNormal="90" workbookViewId="0">
      <selection activeCell="B661" sqref="B661:W665"/>
    </sheetView>
  </sheetViews>
  <sheetFormatPr defaultRowHeight="15" x14ac:dyDescent="0.25"/>
  <cols>
    <col min="1" max="1" width="14.85546875" customWidth="1"/>
    <col min="2" max="2" width="12.7109375" bestFit="1" customWidth="1"/>
    <col min="4" max="4" width="15" bestFit="1" customWidth="1"/>
    <col min="5" max="5" width="10.7109375" customWidth="1"/>
    <col min="7" max="7" width="15" bestFit="1" customWidth="1"/>
    <col min="8" max="8" width="11.28515625" bestFit="1" customWidth="1"/>
    <col min="9" max="9" width="12.5703125" bestFit="1" customWidth="1"/>
    <col min="10" max="10" width="15" customWidth="1"/>
    <col min="11" max="11" width="11.28515625" bestFit="1" customWidth="1"/>
    <col min="12" max="12" width="10.7109375" customWidth="1"/>
    <col min="13" max="13" width="15" bestFit="1" customWidth="1"/>
    <col min="15" max="15" width="11.85546875" customWidth="1"/>
    <col min="16" max="16" width="15" bestFit="1" customWidth="1"/>
    <col min="17" max="17" width="13.28515625" bestFit="1" customWidth="1"/>
    <col min="19" max="19" width="12" bestFit="1" customWidth="1"/>
    <col min="20" max="20" width="13.28515625" bestFit="1" customWidth="1"/>
    <col min="22" max="22" width="12" bestFit="1" customWidth="1"/>
    <col min="23" max="23" width="13.28515625" bestFit="1" customWidth="1"/>
    <col min="26" max="26" width="13.28515625" bestFit="1" customWidth="1"/>
  </cols>
  <sheetData>
    <row r="1" spans="1:23" ht="24" customHeight="1" x14ac:dyDescent="0.25">
      <c r="A1" s="277" t="s">
        <v>87</v>
      </c>
      <c r="B1" s="278"/>
      <c r="C1" s="278"/>
      <c r="D1" s="278"/>
      <c r="E1" s="278"/>
      <c r="F1" s="278"/>
      <c r="G1" s="278"/>
      <c r="H1" s="278"/>
      <c r="I1" s="278"/>
      <c r="J1" s="278"/>
      <c r="K1" s="278"/>
      <c r="L1" s="278"/>
      <c r="M1" s="278"/>
      <c r="N1" s="278"/>
      <c r="O1" s="278"/>
      <c r="P1" s="278"/>
      <c r="Q1" s="278"/>
      <c r="R1" s="278"/>
      <c r="S1" s="278"/>
      <c r="T1" s="278"/>
      <c r="U1" s="278"/>
      <c r="V1" s="278"/>
      <c r="W1" s="278"/>
    </row>
    <row r="4" spans="1:23" x14ac:dyDescent="0.25">
      <c r="A4" s="273" t="s">
        <v>23</v>
      </c>
      <c r="B4" s="274"/>
      <c r="C4" s="274"/>
      <c r="D4" s="274"/>
      <c r="E4" s="274"/>
      <c r="F4" s="274"/>
      <c r="G4" s="274"/>
      <c r="H4" s="274"/>
      <c r="I4" s="274"/>
      <c r="J4" s="274"/>
      <c r="K4" s="274"/>
      <c r="L4" s="274"/>
      <c r="M4" s="274"/>
      <c r="N4" s="274"/>
      <c r="O4" s="274"/>
      <c r="P4" s="274"/>
      <c r="Q4" s="274"/>
      <c r="R4" s="274"/>
    </row>
    <row r="5" spans="1:23" x14ac:dyDescent="0.25">
      <c r="A5" s="268" t="s">
        <v>31</v>
      </c>
      <c r="B5" s="268"/>
      <c r="C5" s="268"/>
      <c r="D5" s="268"/>
      <c r="E5" s="268"/>
      <c r="F5" s="268"/>
      <c r="G5" s="267" t="s">
        <v>32</v>
      </c>
      <c r="H5" s="268"/>
      <c r="I5" s="268"/>
      <c r="J5" s="268"/>
      <c r="K5" s="268"/>
      <c r="L5" s="269"/>
      <c r="M5" s="267" t="s">
        <v>33</v>
      </c>
      <c r="N5" s="268"/>
      <c r="O5" s="268"/>
      <c r="P5" s="268"/>
      <c r="Q5" s="268"/>
      <c r="R5" s="269"/>
    </row>
    <row r="6" spans="1:23" x14ac:dyDescent="0.25">
      <c r="A6" s="270" t="s">
        <v>24</v>
      </c>
      <c r="B6" s="271"/>
      <c r="C6" s="272"/>
      <c r="D6" s="270" t="s">
        <v>30</v>
      </c>
      <c r="E6" s="271"/>
      <c r="F6" s="272"/>
      <c r="G6" s="270" t="s">
        <v>24</v>
      </c>
      <c r="H6" s="271"/>
      <c r="I6" s="272"/>
      <c r="J6" s="270" t="s">
        <v>30</v>
      </c>
      <c r="K6" s="271"/>
      <c r="L6" s="272"/>
      <c r="M6" s="270" t="s">
        <v>24</v>
      </c>
      <c r="N6" s="271"/>
      <c r="O6" s="272"/>
      <c r="P6" s="270" t="s">
        <v>30</v>
      </c>
      <c r="Q6" s="271"/>
      <c r="R6" s="272"/>
    </row>
    <row r="7" spans="1:23" x14ac:dyDescent="0.25">
      <c r="A7" s="12" t="s">
        <v>29</v>
      </c>
      <c r="B7" s="13">
        <v>60</v>
      </c>
      <c r="C7" s="14"/>
      <c r="D7" s="12" t="s">
        <v>29</v>
      </c>
      <c r="E7" s="13">
        <v>73</v>
      </c>
      <c r="F7" s="14"/>
      <c r="G7" s="12" t="s">
        <v>29</v>
      </c>
      <c r="H7" s="13">
        <v>80</v>
      </c>
      <c r="I7" s="14"/>
      <c r="J7" s="12" t="s">
        <v>29</v>
      </c>
      <c r="K7" s="13">
        <v>73</v>
      </c>
      <c r="L7" s="14"/>
      <c r="M7" s="12" t="s">
        <v>29</v>
      </c>
      <c r="N7" s="13">
        <v>84</v>
      </c>
      <c r="O7" s="14"/>
      <c r="P7" s="12" t="s">
        <v>29</v>
      </c>
      <c r="Q7" s="13">
        <v>79</v>
      </c>
      <c r="R7" s="14"/>
    </row>
    <row r="8" spans="1:23" x14ac:dyDescent="0.25">
      <c r="A8" s="12" t="s">
        <v>46</v>
      </c>
      <c r="B8" s="13">
        <v>60</v>
      </c>
      <c r="C8" s="14"/>
      <c r="D8" s="12" t="s">
        <v>46</v>
      </c>
      <c r="E8" s="13">
        <v>68</v>
      </c>
      <c r="F8" s="14"/>
      <c r="G8" s="12" t="s">
        <v>46</v>
      </c>
      <c r="H8" s="13">
        <v>60</v>
      </c>
      <c r="I8" s="14"/>
      <c r="J8" s="12" t="s">
        <v>46</v>
      </c>
      <c r="K8" s="13">
        <v>60</v>
      </c>
      <c r="L8" s="14"/>
      <c r="M8" s="12" t="s">
        <v>46</v>
      </c>
      <c r="N8" s="13">
        <v>60</v>
      </c>
      <c r="O8" s="14"/>
      <c r="P8" s="12" t="s">
        <v>46</v>
      </c>
      <c r="Q8" s="13">
        <v>60</v>
      </c>
      <c r="R8" s="14"/>
    </row>
    <row r="9" spans="1:23" x14ac:dyDescent="0.25">
      <c r="A9" s="12" t="s">
        <v>4</v>
      </c>
      <c r="B9" s="20">
        <v>1.2731481481481481E-2</v>
      </c>
      <c r="C9" s="14"/>
      <c r="D9" s="12" t="s">
        <v>4</v>
      </c>
      <c r="E9" s="25">
        <v>1.3919756944444445E-2</v>
      </c>
      <c r="F9" s="14"/>
      <c r="G9" s="12" t="s">
        <v>4</v>
      </c>
      <c r="H9" s="20">
        <v>6.828703703703704E-3</v>
      </c>
      <c r="I9" s="14"/>
      <c r="J9" s="19" t="s">
        <v>4</v>
      </c>
      <c r="K9" s="25">
        <v>7.5540856481481483E-3</v>
      </c>
      <c r="L9" s="14"/>
      <c r="M9" s="12" t="s">
        <v>4</v>
      </c>
      <c r="N9" s="20">
        <v>6.5740740740740733E-3</v>
      </c>
      <c r="O9" s="14"/>
      <c r="P9" s="12" t="s">
        <v>4</v>
      </c>
      <c r="Q9" s="25">
        <v>7.1052314814814806E-3</v>
      </c>
      <c r="R9" s="14"/>
    </row>
    <row r="10" spans="1:23" x14ac:dyDescent="0.25">
      <c r="A10" s="12" t="s">
        <v>45</v>
      </c>
      <c r="B10" s="20"/>
      <c r="C10" s="14"/>
      <c r="D10" s="12" t="s">
        <v>45</v>
      </c>
      <c r="E10" s="25"/>
      <c r="F10" s="14"/>
      <c r="G10" s="12" t="s">
        <v>45</v>
      </c>
      <c r="H10" s="20"/>
      <c r="I10" s="14"/>
      <c r="J10" s="12" t="s">
        <v>45</v>
      </c>
      <c r="K10" s="25"/>
      <c r="L10" s="14"/>
      <c r="M10" s="12" t="s">
        <v>45</v>
      </c>
      <c r="N10" s="20"/>
      <c r="O10" s="14"/>
      <c r="P10" s="12" t="s">
        <v>45</v>
      </c>
      <c r="Q10" s="25"/>
      <c r="R10" s="14"/>
    </row>
    <row r="11" spans="1:23" x14ac:dyDescent="0.25">
      <c r="A11" s="12" t="s">
        <v>25</v>
      </c>
      <c r="B11" s="15">
        <v>3.3983697290508399</v>
      </c>
      <c r="C11" s="14"/>
      <c r="D11" s="12" t="s">
        <v>25</v>
      </c>
      <c r="E11" s="15">
        <v>13.1637912384343</v>
      </c>
      <c r="F11" s="14"/>
      <c r="G11" s="12" t="s">
        <v>25</v>
      </c>
      <c r="H11" s="15">
        <v>3.1934339298553098</v>
      </c>
      <c r="I11" s="14"/>
      <c r="J11" s="12" t="s">
        <v>25</v>
      </c>
      <c r="K11" s="15">
        <v>10.002522750453799</v>
      </c>
      <c r="L11" s="14"/>
      <c r="M11" s="12" t="s">
        <v>25</v>
      </c>
      <c r="N11" s="15">
        <v>2.2700407321368301</v>
      </c>
      <c r="O11" s="14"/>
      <c r="P11" s="12" t="s">
        <v>25</v>
      </c>
      <c r="Q11" s="15">
        <v>2.9608302604986498</v>
      </c>
      <c r="R11" s="14"/>
    </row>
    <row r="12" spans="1:23" x14ac:dyDescent="0.25">
      <c r="A12" s="12" t="s">
        <v>27</v>
      </c>
      <c r="B12" s="13" t="s">
        <v>28</v>
      </c>
      <c r="C12" s="14" t="s">
        <v>26</v>
      </c>
      <c r="D12" s="12" t="s">
        <v>27</v>
      </c>
      <c r="E12" s="13" t="s">
        <v>28</v>
      </c>
      <c r="F12" s="14" t="s">
        <v>26</v>
      </c>
      <c r="G12" s="12" t="s">
        <v>27</v>
      </c>
      <c r="H12" s="13" t="s">
        <v>28</v>
      </c>
      <c r="I12" s="14" t="s">
        <v>26</v>
      </c>
      <c r="J12" s="12" t="s">
        <v>27</v>
      </c>
      <c r="K12" s="13" t="s">
        <v>28</v>
      </c>
      <c r="L12" s="14" t="s">
        <v>26</v>
      </c>
      <c r="M12" s="12" t="s">
        <v>27</v>
      </c>
      <c r="N12" s="13" t="s">
        <v>28</v>
      </c>
      <c r="O12" s="14" t="s">
        <v>26</v>
      </c>
      <c r="P12" s="12" t="s">
        <v>27</v>
      </c>
      <c r="Q12" s="13" t="s">
        <v>28</v>
      </c>
      <c r="R12" s="14" t="s">
        <v>26</v>
      </c>
    </row>
    <row r="13" spans="1:23" x14ac:dyDescent="0.25">
      <c r="A13" s="12">
        <v>0</v>
      </c>
      <c r="B13" s="13">
        <v>1</v>
      </c>
      <c r="C13" s="14">
        <v>5.9371705080870397E-2</v>
      </c>
      <c r="D13" s="12">
        <v>0</v>
      </c>
      <c r="E13" s="13">
        <v>1</v>
      </c>
      <c r="F13">
        <v>0.13035069649206299</v>
      </c>
      <c r="G13" s="12">
        <v>0</v>
      </c>
      <c r="H13" s="13">
        <v>1</v>
      </c>
      <c r="I13" s="21">
        <v>5.2485095904829603E-2</v>
      </c>
      <c r="J13" s="12">
        <v>0</v>
      </c>
      <c r="K13" s="13">
        <v>1</v>
      </c>
      <c r="L13">
        <v>9.7806137501772403E-2</v>
      </c>
      <c r="M13" s="12">
        <v>0</v>
      </c>
      <c r="N13" s="13">
        <v>1</v>
      </c>
      <c r="O13" s="23">
        <v>4.6290586732731197E-2</v>
      </c>
      <c r="P13" s="12">
        <v>0</v>
      </c>
      <c r="Q13" s="13">
        <v>1</v>
      </c>
      <c r="R13" s="27">
        <v>8.7057117851411001E-2</v>
      </c>
    </row>
    <row r="14" spans="1:23" x14ac:dyDescent="0.25">
      <c r="A14" s="12">
        <v>0.05</v>
      </c>
      <c r="B14" s="13">
        <v>0.95</v>
      </c>
      <c r="C14" s="14">
        <v>5.7284516610883698E-2</v>
      </c>
      <c r="D14" s="12">
        <v>0.05</v>
      </c>
      <c r="E14" s="13">
        <v>0.95</v>
      </c>
      <c r="F14">
        <v>0.12578151485934699</v>
      </c>
      <c r="G14" s="12">
        <v>0.05</v>
      </c>
      <c r="H14" s="13">
        <v>0.95</v>
      </c>
      <c r="I14" s="21">
        <v>5.0545880088250297E-2</v>
      </c>
      <c r="J14" s="12">
        <v>0.05</v>
      </c>
      <c r="K14" s="13">
        <v>0.95</v>
      </c>
      <c r="L14">
        <v>9.4559992755466102E-2</v>
      </c>
      <c r="M14" s="12">
        <v>0.05</v>
      </c>
      <c r="N14" s="13">
        <v>0.95</v>
      </c>
      <c r="O14" s="23">
        <v>4.4688126572867998E-2</v>
      </c>
      <c r="P14" s="12">
        <v>0.05</v>
      </c>
      <c r="Q14" s="13">
        <v>0.95</v>
      </c>
      <c r="R14" s="27">
        <v>8.4016771251072805E-2</v>
      </c>
    </row>
    <row r="15" spans="1:23" x14ac:dyDescent="0.25">
      <c r="A15" s="12">
        <v>0.1</v>
      </c>
      <c r="B15" s="13">
        <v>0.9</v>
      </c>
      <c r="C15" s="14">
        <v>5.5197328140897103E-2</v>
      </c>
      <c r="D15" s="12">
        <v>0.1</v>
      </c>
      <c r="E15" s="13">
        <v>0.9</v>
      </c>
      <c r="F15">
        <v>0.121212333226631</v>
      </c>
      <c r="G15" s="12">
        <v>0.1</v>
      </c>
      <c r="H15" s="13">
        <v>0.9</v>
      </c>
      <c r="I15" s="21">
        <v>4.8606664271671103E-2</v>
      </c>
      <c r="J15" s="12">
        <v>0.1</v>
      </c>
      <c r="K15" s="13">
        <v>0.9</v>
      </c>
      <c r="L15">
        <v>9.1313848009159607E-2</v>
      </c>
      <c r="M15" s="12">
        <v>0.1</v>
      </c>
      <c r="N15" s="13">
        <v>0.9</v>
      </c>
      <c r="O15" s="23">
        <v>4.3085666413004799E-2</v>
      </c>
      <c r="P15" s="12">
        <v>0.1</v>
      </c>
      <c r="Q15" s="13">
        <v>0.9</v>
      </c>
      <c r="R15" s="27">
        <v>8.0976424650734596E-2</v>
      </c>
    </row>
    <row r="16" spans="1:23" x14ac:dyDescent="0.25">
      <c r="A16" s="12">
        <v>0.15</v>
      </c>
      <c r="B16" s="13">
        <v>0.85</v>
      </c>
      <c r="C16" s="14">
        <v>5.3110139670910397E-2</v>
      </c>
      <c r="D16" s="12">
        <v>0.15</v>
      </c>
      <c r="E16" s="13">
        <v>0.85</v>
      </c>
      <c r="F16">
        <v>0.116643151593915</v>
      </c>
      <c r="G16" s="12">
        <v>0.15</v>
      </c>
      <c r="H16" s="13">
        <v>0.85</v>
      </c>
      <c r="I16" s="21">
        <v>4.6667448455091798E-2</v>
      </c>
      <c r="J16" s="12">
        <v>0.15</v>
      </c>
      <c r="K16" s="13">
        <v>0.85</v>
      </c>
      <c r="L16">
        <v>8.8067703262853403E-2</v>
      </c>
      <c r="M16" s="12">
        <v>0.15</v>
      </c>
      <c r="N16" s="13">
        <v>0.85</v>
      </c>
      <c r="O16" s="23">
        <v>4.14832062531416E-2</v>
      </c>
      <c r="P16" s="12">
        <v>0.15</v>
      </c>
      <c r="Q16" s="13">
        <v>0.85</v>
      </c>
      <c r="R16" s="27">
        <v>7.7936078050396304E-2</v>
      </c>
    </row>
    <row r="17" spans="1:18" x14ac:dyDescent="0.25">
      <c r="A17" s="12">
        <v>0.2</v>
      </c>
      <c r="B17" s="13">
        <v>0.8</v>
      </c>
      <c r="C17" s="14">
        <v>5.1022951200923698E-2</v>
      </c>
      <c r="D17" s="12">
        <v>0.2</v>
      </c>
      <c r="E17" s="13">
        <v>0.8</v>
      </c>
      <c r="F17">
        <v>0.1120739699612</v>
      </c>
      <c r="G17" s="12">
        <v>0.2</v>
      </c>
      <c r="H17" s="13">
        <v>0.8</v>
      </c>
      <c r="I17" s="21">
        <v>4.47282326385125E-2</v>
      </c>
      <c r="J17" s="12">
        <v>0.2</v>
      </c>
      <c r="K17" s="13">
        <v>0.8</v>
      </c>
      <c r="L17">
        <v>8.4821558516547005E-2</v>
      </c>
      <c r="M17" s="12">
        <v>0.2</v>
      </c>
      <c r="N17" s="13">
        <v>0.8</v>
      </c>
      <c r="O17" s="23">
        <v>3.9880746093278401E-2</v>
      </c>
      <c r="P17" s="12">
        <v>0.2</v>
      </c>
      <c r="Q17" s="13">
        <v>0.8</v>
      </c>
      <c r="R17" s="27">
        <v>7.4895731450058206E-2</v>
      </c>
    </row>
    <row r="18" spans="1:18" x14ac:dyDescent="0.25">
      <c r="A18" s="12">
        <v>0.25</v>
      </c>
      <c r="B18" s="13">
        <v>0.75</v>
      </c>
      <c r="C18" s="14">
        <v>4.8935762730936999E-2</v>
      </c>
      <c r="D18" s="12">
        <v>0.25</v>
      </c>
      <c r="E18" s="13">
        <v>0.75</v>
      </c>
      <c r="F18">
        <v>0.10750478832848399</v>
      </c>
      <c r="G18" s="12">
        <v>0.25</v>
      </c>
      <c r="H18" s="13">
        <v>0.75</v>
      </c>
      <c r="I18" s="21">
        <v>4.2789016821933201E-2</v>
      </c>
      <c r="J18" s="12">
        <v>0.25</v>
      </c>
      <c r="K18" s="13">
        <v>0.75</v>
      </c>
      <c r="L18">
        <v>8.1575413770240704E-2</v>
      </c>
      <c r="M18" s="12">
        <v>0.25</v>
      </c>
      <c r="N18" s="13">
        <v>0.75</v>
      </c>
      <c r="O18" s="23">
        <v>3.8278285933415201E-2</v>
      </c>
      <c r="P18" s="12">
        <v>0.25</v>
      </c>
      <c r="Q18" s="13">
        <v>0.75</v>
      </c>
      <c r="R18" s="27">
        <v>7.18553848497199E-2</v>
      </c>
    </row>
    <row r="19" spans="1:18" x14ac:dyDescent="0.25">
      <c r="A19" s="12">
        <v>0.3</v>
      </c>
      <c r="B19" s="13">
        <v>0.7</v>
      </c>
      <c r="C19" s="14">
        <v>4.6848574260950397E-2</v>
      </c>
      <c r="D19" s="12">
        <v>0.3</v>
      </c>
      <c r="E19" s="13">
        <v>0.7</v>
      </c>
      <c r="F19">
        <v>0.102935606695768</v>
      </c>
      <c r="G19" s="12">
        <v>0.3</v>
      </c>
      <c r="H19" s="13">
        <v>0.7</v>
      </c>
      <c r="I19" s="21">
        <v>4.0849801005353903E-2</v>
      </c>
      <c r="J19" s="12">
        <v>0.3</v>
      </c>
      <c r="K19" s="13">
        <v>0.7</v>
      </c>
      <c r="L19">
        <v>7.8329269023934306E-2</v>
      </c>
      <c r="M19" s="12">
        <v>0.3</v>
      </c>
      <c r="N19" s="13">
        <v>0.7</v>
      </c>
      <c r="O19" s="23">
        <v>3.66758257735521E-2</v>
      </c>
      <c r="P19" s="12">
        <v>0.3</v>
      </c>
      <c r="Q19" s="13">
        <v>0.7</v>
      </c>
      <c r="R19" s="27">
        <v>6.8815038249381705E-2</v>
      </c>
    </row>
    <row r="20" spans="1:18" x14ac:dyDescent="0.25">
      <c r="A20" s="12">
        <v>0.35</v>
      </c>
      <c r="B20" s="13">
        <v>0.65</v>
      </c>
      <c r="C20" s="14">
        <v>4.4761385790963802E-2</v>
      </c>
      <c r="D20" s="12">
        <v>0.35</v>
      </c>
      <c r="E20" s="13">
        <v>0.65</v>
      </c>
      <c r="F20">
        <v>9.8366425063053001E-2</v>
      </c>
      <c r="G20" s="12">
        <v>0.35</v>
      </c>
      <c r="H20" s="13">
        <v>0.65</v>
      </c>
      <c r="I20" s="21">
        <v>3.8910585188774598E-2</v>
      </c>
      <c r="J20" s="12">
        <v>0.35</v>
      </c>
      <c r="K20" s="13">
        <v>0.65</v>
      </c>
      <c r="L20">
        <v>7.5083124277628005E-2</v>
      </c>
      <c r="M20" s="12">
        <v>0.35</v>
      </c>
      <c r="N20" s="13">
        <v>0.65</v>
      </c>
      <c r="O20" s="23">
        <v>3.5073365613688803E-2</v>
      </c>
      <c r="P20" s="12">
        <v>0.35</v>
      </c>
      <c r="Q20" s="13">
        <v>0.65</v>
      </c>
      <c r="R20" s="27">
        <v>6.5774691649043607E-2</v>
      </c>
    </row>
    <row r="21" spans="1:18" x14ac:dyDescent="0.25">
      <c r="A21" s="12">
        <v>0.4</v>
      </c>
      <c r="B21" s="13">
        <v>0.6</v>
      </c>
      <c r="C21" s="14">
        <v>4.2674197320976999E-2</v>
      </c>
      <c r="D21" s="12">
        <v>0.4</v>
      </c>
      <c r="E21" s="13">
        <v>0.6</v>
      </c>
      <c r="F21">
        <v>9.3797243430337393E-2</v>
      </c>
      <c r="G21" s="12">
        <v>0.4</v>
      </c>
      <c r="H21" s="13">
        <v>0.6</v>
      </c>
      <c r="I21" s="21">
        <v>3.6971369372195299E-2</v>
      </c>
      <c r="J21" s="12">
        <v>0.4</v>
      </c>
      <c r="K21" s="13">
        <v>0.6</v>
      </c>
      <c r="L21">
        <v>7.1836979531321593E-2</v>
      </c>
      <c r="M21" s="12">
        <v>0.4</v>
      </c>
      <c r="N21" s="13">
        <v>0.6</v>
      </c>
      <c r="O21" s="23">
        <v>3.3470905453825597E-2</v>
      </c>
      <c r="P21" s="12">
        <v>0.4</v>
      </c>
      <c r="Q21" s="13">
        <v>0.6</v>
      </c>
      <c r="R21" s="27">
        <v>6.2734345048705398E-2</v>
      </c>
    </row>
    <row r="22" spans="1:18" x14ac:dyDescent="0.25">
      <c r="A22" s="12">
        <v>0.45</v>
      </c>
      <c r="B22" s="13">
        <v>0.55000000000000004</v>
      </c>
      <c r="C22" s="14">
        <v>4.0587008850990397E-2</v>
      </c>
      <c r="D22" s="12">
        <v>0.45</v>
      </c>
      <c r="E22" s="13">
        <v>0.55000000000000004</v>
      </c>
      <c r="F22">
        <v>8.9228061797621605E-2</v>
      </c>
      <c r="G22" s="12">
        <v>0.45</v>
      </c>
      <c r="H22" s="13">
        <v>0.55000000000000004</v>
      </c>
      <c r="I22" s="21">
        <v>3.5032153555616001E-2</v>
      </c>
      <c r="J22" s="12">
        <v>0.45</v>
      </c>
      <c r="K22" s="13">
        <v>0.55000000000000004</v>
      </c>
      <c r="L22">
        <v>6.8590834785015195E-2</v>
      </c>
      <c r="M22" s="12">
        <v>0.45</v>
      </c>
      <c r="N22" s="13">
        <v>0.55000000000000004</v>
      </c>
      <c r="O22" s="23">
        <v>3.1868445293962398E-2</v>
      </c>
      <c r="P22" s="12">
        <v>0.45</v>
      </c>
      <c r="Q22" s="13">
        <v>0.55000000000000004</v>
      </c>
      <c r="R22" s="27">
        <v>5.9693998448367203E-2</v>
      </c>
    </row>
    <row r="23" spans="1:18" x14ac:dyDescent="0.25">
      <c r="A23" s="12">
        <v>0.5</v>
      </c>
      <c r="B23" s="13">
        <v>0.5</v>
      </c>
      <c r="C23" s="14">
        <v>3.8499820381003698E-2</v>
      </c>
      <c r="D23" s="12">
        <v>0.5</v>
      </c>
      <c r="E23" s="13">
        <v>0.5</v>
      </c>
      <c r="F23">
        <v>8.46588801649059E-2</v>
      </c>
      <c r="G23" s="12">
        <v>0.5</v>
      </c>
      <c r="H23" s="13">
        <v>0.5</v>
      </c>
      <c r="I23" s="21">
        <v>3.3092937739036703E-2</v>
      </c>
      <c r="J23" s="12">
        <v>0.5</v>
      </c>
      <c r="K23" s="13">
        <v>0.5</v>
      </c>
      <c r="L23">
        <v>6.5344690038708894E-2</v>
      </c>
      <c r="M23" s="12">
        <v>0.5</v>
      </c>
      <c r="N23" s="13">
        <v>0.5</v>
      </c>
      <c r="O23" s="23">
        <v>3.0265985134099199E-2</v>
      </c>
      <c r="P23" s="12">
        <v>0.5</v>
      </c>
      <c r="Q23" s="13">
        <v>0.5</v>
      </c>
      <c r="R23" s="27">
        <v>5.6653651848028903E-2</v>
      </c>
    </row>
    <row r="24" spans="1:18" x14ac:dyDescent="0.25">
      <c r="A24" s="12">
        <v>0.55000000000000004</v>
      </c>
      <c r="B24" s="13">
        <v>0.45</v>
      </c>
      <c r="C24" s="14">
        <v>3.6412631911017103E-2</v>
      </c>
      <c r="D24" s="12">
        <v>0.55000000000000004</v>
      </c>
      <c r="E24" s="13">
        <v>0.45</v>
      </c>
      <c r="F24">
        <v>8.0089698532190196E-2</v>
      </c>
      <c r="G24" s="12">
        <v>0.55000000000000004</v>
      </c>
      <c r="H24" s="13">
        <v>0.45</v>
      </c>
      <c r="I24" s="21">
        <v>3.1153721922457401E-2</v>
      </c>
      <c r="J24" s="12">
        <v>0.55000000000000004</v>
      </c>
      <c r="K24" s="13">
        <v>0.45</v>
      </c>
      <c r="L24">
        <v>6.20985452924026E-2</v>
      </c>
      <c r="M24" s="12">
        <v>0.55000000000000004</v>
      </c>
      <c r="N24" s="13">
        <v>0.45</v>
      </c>
      <c r="O24" s="23">
        <v>2.8663524974236E-2</v>
      </c>
      <c r="P24" s="12">
        <v>0.55000000000000004</v>
      </c>
      <c r="Q24" s="13">
        <v>0.45</v>
      </c>
      <c r="R24" s="27">
        <v>5.3613305247690798E-2</v>
      </c>
    </row>
    <row r="25" spans="1:18" x14ac:dyDescent="0.25">
      <c r="A25" s="12">
        <v>0.6</v>
      </c>
      <c r="B25" s="13">
        <v>0.39999999999999902</v>
      </c>
      <c r="C25" s="14">
        <v>3.4325443441030397E-2</v>
      </c>
      <c r="D25" s="12">
        <v>0.6</v>
      </c>
      <c r="E25" s="13">
        <v>0.39999999999999902</v>
      </c>
      <c r="F25">
        <v>7.5520516899474505E-2</v>
      </c>
      <c r="G25" s="12">
        <v>0.6</v>
      </c>
      <c r="H25" s="13">
        <v>0.39999999999999902</v>
      </c>
      <c r="I25" s="21">
        <v>2.9214506105878099E-2</v>
      </c>
      <c r="J25" s="12">
        <v>0.6</v>
      </c>
      <c r="K25" s="13">
        <v>0.39999999999999902</v>
      </c>
      <c r="L25">
        <v>5.8852400546096202E-2</v>
      </c>
      <c r="M25" s="12">
        <v>0.6</v>
      </c>
      <c r="N25" s="13">
        <v>0.39999999999999902</v>
      </c>
      <c r="O25" s="23">
        <v>2.7061064814372801E-2</v>
      </c>
      <c r="P25" s="12">
        <v>0.6</v>
      </c>
      <c r="Q25" s="13">
        <v>0.39999999999999902</v>
      </c>
      <c r="R25" s="27">
        <v>5.0572958647352603E-2</v>
      </c>
    </row>
    <row r="26" spans="1:18" x14ac:dyDescent="0.25">
      <c r="A26" s="12">
        <v>0.65</v>
      </c>
      <c r="B26" s="13">
        <v>0.34999999999999898</v>
      </c>
      <c r="C26" s="14">
        <v>3.2238254971043698E-2</v>
      </c>
      <c r="D26" s="12">
        <v>0.65</v>
      </c>
      <c r="E26" s="13">
        <v>0.34999999999999898</v>
      </c>
      <c r="F26">
        <v>7.09513352667588E-2</v>
      </c>
      <c r="G26" s="12">
        <v>0.65</v>
      </c>
      <c r="H26" s="13">
        <v>0.34999999999999898</v>
      </c>
      <c r="I26" s="21">
        <v>2.7275290289298901E-2</v>
      </c>
      <c r="J26" s="12">
        <v>0.65</v>
      </c>
      <c r="K26" s="13">
        <v>0.34999999999999898</v>
      </c>
      <c r="L26">
        <v>5.5606255799789901E-2</v>
      </c>
      <c r="M26" s="12">
        <v>0.65</v>
      </c>
      <c r="N26" s="13">
        <v>0.34999999999999898</v>
      </c>
      <c r="O26" s="23">
        <v>2.5458604654509599E-2</v>
      </c>
      <c r="P26" s="12">
        <v>0.65</v>
      </c>
      <c r="Q26" s="13">
        <v>0.34999999999999898</v>
      </c>
      <c r="R26" s="27">
        <v>4.7532612047014401E-2</v>
      </c>
    </row>
    <row r="27" spans="1:18" x14ac:dyDescent="0.25">
      <c r="A27" s="12">
        <v>0.7</v>
      </c>
      <c r="B27" s="13">
        <v>0.29999999999999899</v>
      </c>
      <c r="C27" s="14">
        <v>3.0151066501056999E-2</v>
      </c>
      <c r="D27" s="12">
        <v>0.7</v>
      </c>
      <c r="E27" s="13">
        <v>0.29999999999999899</v>
      </c>
      <c r="F27">
        <v>6.6382153634043095E-2</v>
      </c>
      <c r="G27" s="12">
        <v>0.7</v>
      </c>
      <c r="H27" s="13">
        <v>0.29999999999999899</v>
      </c>
      <c r="I27" s="21">
        <v>2.53360744727196E-2</v>
      </c>
      <c r="J27" s="12">
        <v>0.7</v>
      </c>
      <c r="K27" s="13">
        <v>0.29999999999999899</v>
      </c>
      <c r="L27">
        <v>5.2360111053483503E-2</v>
      </c>
      <c r="M27" s="12">
        <v>0.7</v>
      </c>
      <c r="N27" s="13">
        <v>0.29999999999999899</v>
      </c>
      <c r="O27" s="23">
        <v>2.3856144494646399E-2</v>
      </c>
      <c r="P27" s="12">
        <v>0.7</v>
      </c>
      <c r="Q27" s="13">
        <v>0.29999999999999899</v>
      </c>
      <c r="R27" s="27">
        <v>4.4492265446676199E-2</v>
      </c>
    </row>
    <row r="28" spans="1:18" x14ac:dyDescent="0.25">
      <c r="A28" s="12">
        <v>0.75</v>
      </c>
      <c r="B28" s="13">
        <v>0.249999999999999</v>
      </c>
      <c r="C28" s="14">
        <v>2.80638780310704E-2</v>
      </c>
      <c r="D28" s="12">
        <v>0.75</v>
      </c>
      <c r="E28" s="13">
        <v>0.249999999999999</v>
      </c>
      <c r="F28">
        <v>6.1812972001327397E-2</v>
      </c>
      <c r="G28" s="12">
        <v>0.75</v>
      </c>
      <c r="H28" s="13">
        <v>0.249999999999999</v>
      </c>
      <c r="I28" s="21">
        <v>2.3396858656140201E-2</v>
      </c>
      <c r="J28" s="12">
        <v>0.75</v>
      </c>
      <c r="K28" s="13">
        <v>0.249999999999999</v>
      </c>
      <c r="L28">
        <v>4.9113966307177202E-2</v>
      </c>
      <c r="M28" s="12">
        <v>0.75</v>
      </c>
      <c r="N28" s="13">
        <v>0.249999999999999</v>
      </c>
      <c r="O28" s="23">
        <v>2.22536843347832E-2</v>
      </c>
      <c r="P28" s="12">
        <v>0.75</v>
      </c>
      <c r="Q28" s="13">
        <v>0.249999999999999</v>
      </c>
      <c r="R28" s="27">
        <v>4.1451918846337997E-2</v>
      </c>
    </row>
    <row r="29" spans="1:18" x14ac:dyDescent="0.25">
      <c r="A29" s="12">
        <v>0.8</v>
      </c>
      <c r="B29" s="13">
        <v>0.19999999999999901</v>
      </c>
      <c r="C29" s="14">
        <v>2.5976689561083701E-2</v>
      </c>
      <c r="D29" s="12">
        <v>0.8</v>
      </c>
      <c r="E29" s="13">
        <v>0.19999999999999901</v>
      </c>
      <c r="F29">
        <v>5.7243790368611699E-2</v>
      </c>
      <c r="G29" s="12">
        <v>0.8</v>
      </c>
      <c r="H29" s="13">
        <v>0.19999999999999901</v>
      </c>
      <c r="I29" s="21">
        <v>2.1457642839561E-2</v>
      </c>
      <c r="J29" s="12">
        <v>0.8</v>
      </c>
      <c r="K29" s="13">
        <v>0.19999999999999901</v>
      </c>
      <c r="L29">
        <v>4.5867821560870797E-2</v>
      </c>
      <c r="M29" s="12">
        <v>0.8</v>
      </c>
      <c r="N29" s="13">
        <v>0.19999999999999901</v>
      </c>
      <c r="O29" s="23">
        <v>2.0651224174920001E-2</v>
      </c>
      <c r="P29" s="12">
        <v>0.8</v>
      </c>
      <c r="Q29" s="13">
        <v>0.19999999999999901</v>
      </c>
      <c r="R29" s="27">
        <v>3.8411572245999698E-2</v>
      </c>
    </row>
    <row r="30" spans="1:18" x14ac:dyDescent="0.25">
      <c r="A30" s="12">
        <v>0.85</v>
      </c>
      <c r="B30" s="13">
        <v>0.149999999999999</v>
      </c>
      <c r="C30" s="14">
        <v>2.3889501091097099E-2</v>
      </c>
      <c r="D30" s="12">
        <v>0.85</v>
      </c>
      <c r="E30" s="13">
        <v>0.149999999999999</v>
      </c>
      <c r="F30">
        <v>5.2674608735896002E-2</v>
      </c>
      <c r="G30" s="12">
        <v>0.85</v>
      </c>
      <c r="H30" s="13">
        <v>0.149999999999999</v>
      </c>
      <c r="I30" s="21">
        <v>1.9518427022981701E-2</v>
      </c>
      <c r="J30" s="12">
        <v>0.85</v>
      </c>
      <c r="K30" s="13">
        <v>0.149999999999999</v>
      </c>
      <c r="L30">
        <v>4.2621676814564503E-2</v>
      </c>
      <c r="M30" s="12">
        <v>0.85</v>
      </c>
      <c r="N30" s="13">
        <v>0.149999999999999</v>
      </c>
      <c r="O30" s="23">
        <v>1.9048764015056799E-2</v>
      </c>
      <c r="P30" s="12">
        <v>0.85</v>
      </c>
      <c r="Q30" s="13">
        <v>0.149999999999999</v>
      </c>
      <c r="R30" s="27">
        <v>3.53712256456616E-2</v>
      </c>
    </row>
    <row r="31" spans="1:18" x14ac:dyDescent="0.25">
      <c r="A31" s="12">
        <v>0.9</v>
      </c>
      <c r="B31" s="13">
        <v>9.9999999999999006E-2</v>
      </c>
      <c r="C31" s="14">
        <v>2.18023126211104E-2</v>
      </c>
      <c r="D31" s="12">
        <v>0.9</v>
      </c>
      <c r="E31" s="13">
        <v>9.9999999999999006E-2</v>
      </c>
      <c r="F31">
        <v>4.8105427103180297E-2</v>
      </c>
      <c r="G31" s="12">
        <v>0.9</v>
      </c>
      <c r="H31" s="13">
        <v>9.9999999999999006E-2</v>
      </c>
      <c r="I31" s="21">
        <v>1.7579211206402399E-2</v>
      </c>
      <c r="J31" s="12">
        <v>0.9</v>
      </c>
      <c r="K31" s="13">
        <v>9.9999999999999006E-2</v>
      </c>
      <c r="L31">
        <v>3.9375532068258098E-2</v>
      </c>
      <c r="M31" s="12">
        <v>0.9</v>
      </c>
      <c r="N31" s="13">
        <v>9.9999999999999006E-2</v>
      </c>
      <c r="O31" s="23">
        <v>1.74463038551936E-2</v>
      </c>
      <c r="P31" s="12">
        <v>0.9</v>
      </c>
      <c r="Q31" s="13">
        <v>9.9999999999999006E-2</v>
      </c>
      <c r="R31" s="27">
        <v>3.2330879045323398E-2</v>
      </c>
    </row>
    <row r="32" spans="1:18" x14ac:dyDescent="0.25">
      <c r="A32" s="12">
        <v>0.95</v>
      </c>
      <c r="B32" s="13">
        <v>4.9999999999998997E-2</v>
      </c>
      <c r="C32" s="14">
        <v>1.9715124151123802E-2</v>
      </c>
      <c r="D32" s="12">
        <v>0.95</v>
      </c>
      <c r="E32" s="13">
        <v>4.9999999999998997E-2</v>
      </c>
      <c r="F32">
        <v>4.3536245470464599E-2</v>
      </c>
      <c r="G32" s="12">
        <v>0.95</v>
      </c>
      <c r="H32" s="13">
        <v>4.9999999999998997E-2</v>
      </c>
      <c r="I32" s="21">
        <v>1.5639995389823101E-2</v>
      </c>
      <c r="J32" s="12">
        <v>0.95</v>
      </c>
      <c r="K32" s="13">
        <v>4.9999999999998997E-2</v>
      </c>
      <c r="L32">
        <v>3.6129387321951797E-2</v>
      </c>
      <c r="M32" s="12">
        <v>0.95</v>
      </c>
      <c r="N32" s="13">
        <v>4.9999999999998997E-2</v>
      </c>
      <c r="O32" s="23">
        <v>1.5843843695330401E-2</v>
      </c>
      <c r="P32" s="12">
        <v>0.95</v>
      </c>
      <c r="Q32" s="13">
        <v>4.9999999999998997E-2</v>
      </c>
      <c r="R32" s="27">
        <v>2.9290532444985199E-2</v>
      </c>
    </row>
    <row r="33" spans="1:18" x14ac:dyDescent="0.25">
      <c r="A33" s="16">
        <v>1</v>
      </c>
      <c r="B33" s="17">
        <v>0</v>
      </c>
      <c r="C33" s="18">
        <v>1.7627935681137099E-2</v>
      </c>
      <c r="D33" s="16">
        <v>1</v>
      </c>
      <c r="E33" s="17">
        <v>0</v>
      </c>
      <c r="F33" s="26">
        <v>3.8967063837748901E-2</v>
      </c>
      <c r="G33" s="16">
        <v>1</v>
      </c>
      <c r="H33" s="17">
        <v>0</v>
      </c>
      <c r="I33" s="22">
        <v>1.3700779573243799E-2</v>
      </c>
      <c r="J33" s="16">
        <v>1</v>
      </c>
      <c r="K33" s="17">
        <v>0</v>
      </c>
      <c r="L33" s="26">
        <v>3.2883242575645497E-2</v>
      </c>
      <c r="M33" s="16">
        <v>1</v>
      </c>
      <c r="N33" s="17">
        <v>0</v>
      </c>
      <c r="O33" s="24">
        <v>1.42413835354672E-2</v>
      </c>
      <c r="P33" s="16">
        <v>1</v>
      </c>
      <c r="Q33" s="17">
        <v>0</v>
      </c>
      <c r="R33" s="28">
        <v>2.62501858446469E-2</v>
      </c>
    </row>
    <row r="34" spans="1:18" x14ac:dyDescent="0.25">
      <c r="O34" s="23"/>
    </row>
    <row r="40" spans="1:18" x14ac:dyDescent="0.25">
      <c r="A40" s="273" t="s">
        <v>36</v>
      </c>
      <c r="B40" s="274"/>
      <c r="C40" s="274"/>
      <c r="D40" s="274"/>
      <c r="E40" s="274"/>
      <c r="F40" s="274"/>
      <c r="G40" s="274"/>
      <c r="H40" s="274"/>
      <c r="I40" s="274"/>
      <c r="J40" s="274"/>
      <c r="K40" s="274"/>
      <c r="L40" s="274"/>
      <c r="M40" s="274"/>
      <c r="N40" s="274"/>
      <c r="O40" s="274"/>
      <c r="P40" s="274"/>
      <c r="Q40" s="274"/>
      <c r="R40" s="274"/>
    </row>
    <row r="41" spans="1:18" x14ac:dyDescent="0.25">
      <c r="A41" s="268" t="s">
        <v>31</v>
      </c>
      <c r="B41" s="268"/>
      <c r="C41" s="268"/>
      <c r="D41" s="268"/>
      <c r="E41" s="268"/>
      <c r="F41" s="268"/>
      <c r="G41" s="267" t="s">
        <v>32</v>
      </c>
      <c r="H41" s="268"/>
      <c r="I41" s="268"/>
      <c r="J41" s="268"/>
      <c r="K41" s="268"/>
      <c r="L41" s="269"/>
      <c r="M41" s="267" t="s">
        <v>33</v>
      </c>
      <c r="N41" s="268"/>
      <c r="O41" s="268"/>
      <c r="P41" s="268"/>
      <c r="Q41" s="268"/>
      <c r="R41" s="269"/>
    </row>
    <row r="42" spans="1:18" x14ac:dyDescent="0.25">
      <c r="A42" s="270" t="s">
        <v>24</v>
      </c>
      <c r="B42" s="271"/>
      <c r="C42" s="272"/>
      <c r="D42" s="270" t="s">
        <v>30</v>
      </c>
      <c r="E42" s="271"/>
      <c r="F42" s="272"/>
      <c r="G42" s="270" t="s">
        <v>24</v>
      </c>
      <c r="H42" s="271"/>
      <c r="I42" s="272"/>
      <c r="J42" s="270" t="s">
        <v>30</v>
      </c>
      <c r="K42" s="271"/>
      <c r="L42" s="272"/>
      <c r="M42" s="270" t="s">
        <v>24</v>
      </c>
      <c r="N42" s="271"/>
      <c r="O42" s="272"/>
      <c r="P42" s="270" t="s">
        <v>30</v>
      </c>
      <c r="Q42" s="271"/>
      <c r="R42" s="272"/>
    </row>
    <row r="43" spans="1:18" x14ac:dyDescent="0.25">
      <c r="A43" s="12" t="s">
        <v>29</v>
      </c>
      <c r="B43" s="13">
        <v>100</v>
      </c>
      <c r="C43" s="14"/>
      <c r="D43" s="12" t="s">
        <v>29</v>
      </c>
      <c r="E43" s="13">
        <v>108</v>
      </c>
      <c r="F43" s="14"/>
      <c r="G43" s="12" t="s">
        <v>29</v>
      </c>
      <c r="H43" s="13">
        <v>107</v>
      </c>
      <c r="I43" s="14"/>
      <c r="J43" s="12" t="s">
        <v>29</v>
      </c>
      <c r="K43" s="13">
        <v>119</v>
      </c>
      <c r="L43" s="14"/>
      <c r="M43" s="12" t="s">
        <v>29</v>
      </c>
      <c r="N43" s="13">
        <v>135</v>
      </c>
      <c r="O43" s="14"/>
      <c r="P43" s="12" t="s">
        <v>29</v>
      </c>
      <c r="Q43" s="13">
        <v>144</v>
      </c>
      <c r="R43" s="14"/>
    </row>
    <row r="44" spans="1:18" x14ac:dyDescent="0.25">
      <c r="A44" s="12" t="s">
        <v>46</v>
      </c>
      <c r="B44" s="13">
        <v>95</v>
      </c>
      <c r="C44" s="14"/>
      <c r="D44" s="12" t="s">
        <v>46</v>
      </c>
      <c r="E44" s="13">
        <v>100</v>
      </c>
      <c r="F44" s="14"/>
      <c r="G44" s="12" t="s">
        <v>46</v>
      </c>
      <c r="H44" s="13">
        <v>95</v>
      </c>
      <c r="I44" s="14"/>
      <c r="J44" s="12" t="s">
        <v>46</v>
      </c>
      <c r="K44" s="13">
        <v>101</v>
      </c>
      <c r="L44" s="14"/>
      <c r="M44" s="12" t="s">
        <v>46</v>
      </c>
      <c r="N44" s="13">
        <v>95</v>
      </c>
      <c r="O44" s="14"/>
      <c r="P44" s="12" t="s">
        <v>46</v>
      </c>
      <c r="Q44" s="13">
        <v>103</v>
      </c>
      <c r="R44" s="14"/>
    </row>
    <row r="45" spans="1:18" x14ac:dyDescent="0.25">
      <c r="A45" s="12" t="s">
        <v>4</v>
      </c>
      <c r="B45" s="29">
        <v>2.1365740740740741E-2</v>
      </c>
      <c r="C45" s="14"/>
      <c r="D45" s="12" t="s">
        <v>4</v>
      </c>
      <c r="E45" s="25">
        <v>2.1430983796296293E-2</v>
      </c>
      <c r="F45" s="14"/>
      <c r="G45" s="12" t="s">
        <v>4</v>
      </c>
      <c r="H45" s="29">
        <v>1.1168981481481481E-2</v>
      </c>
      <c r="I45" s="14"/>
      <c r="J45" s="19" t="s">
        <v>4</v>
      </c>
      <c r="K45" s="25">
        <v>1.1371342592592591E-2</v>
      </c>
      <c r="L45" s="14"/>
      <c r="M45" s="12" t="s">
        <v>4</v>
      </c>
      <c r="N45" s="20">
        <v>1.0001238425925926E-2</v>
      </c>
      <c r="O45" s="14"/>
      <c r="P45" s="12" t="s">
        <v>4</v>
      </c>
      <c r="Q45" s="25">
        <v>1.1642696759259259E-2</v>
      </c>
      <c r="R45" s="14"/>
    </row>
    <row r="46" spans="1:18" x14ac:dyDescent="0.25">
      <c r="A46" s="12"/>
      <c r="B46" s="20"/>
      <c r="C46" s="14"/>
      <c r="D46" s="12"/>
      <c r="E46" s="25"/>
      <c r="F46" s="14"/>
      <c r="G46" s="12"/>
      <c r="H46" s="20"/>
      <c r="I46" s="14"/>
      <c r="J46" s="19"/>
      <c r="K46" s="25"/>
      <c r="L46" s="14"/>
      <c r="M46" s="12"/>
      <c r="N46" s="20"/>
      <c r="O46" s="14"/>
      <c r="P46" s="12"/>
      <c r="Q46" s="25"/>
      <c r="R46" s="14"/>
    </row>
    <row r="47" spans="1:18" x14ac:dyDescent="0.25">
      <c r="A47" s="12" t="s">
        <v>25</v>
      </c>
      <c r="B47" s="15">
        <v>4.0518746023952303</v>
      </c>
      <c r="C47" s="14"/>
      <c r="D47" s="12" t="s">
        <v>25</v>
      </c>
      <c r="E47" s="15">
        <v>21.218045562899501</v>
      </c>
      <c r="F47" s="14"/>
      <c r="G47" s="12" t="s">
        <v>25</v>
      </c>
      <c r="H47" s="15">
        <v>4.3370137123941497</v>
      </c>
      <c r="I47" s="14"/>
      <c r="J47" s="12" t="s">
        <v>25</v>
      </c>
      <c r="K47" s="15">
        <v>11.845839731823901</v>
      </c>
      <c r="L47" s="14"/>
      <c r="M47" s="12" t="s">
        <v>25</v>
      </c>
      <c r="N47" s="15">
        <v>2.7767136186294001</v>
      </c>
      <c r="O47" s="14"/>
      <c r="P47" s="12" t="s">
        <v>25</v>
      </c>
      <c r="Q47" s="15">
        <v>9.1564508972424505</v>
      </c>
      <c r="R47" s="14"/>
    </row>
    <row r="48" spans="1:18" x14ac:dyDescent="0.25">
      <c r="A48" s="12" t="s">
        <v>27</v>
      </c>
      <c r="B48" s="13" t="s">
        <v>28</v>
      </c>
      <c r="C48" s="14" t="s">
        <v>26</v>
      </c>
      <c r="D48" s="12" t="s">
        <v>27</v>
      </c>
      <c r="E48" s="13" t="s">
        <v>28</v>
      </c>
      <c r="F48" s="14" t="s">
        <v>26</v>
      </c>
      <c r="G48" s="12" t="s">
        <v>27</v>
      </c>
      <c r="H48" s="13" t="s">
        <v>28</v>
      </c>
      <c r="I48" s="14" t="s">
        <v>26</v>
      </c>
      <c r="J48" s="12" t="s">
        <v>27</v>
      </c>
      <c r="K48" s="13" t="s">
        <v>28</v>
      </c>
      <c r="L48" s="14" t="s">
        <v>26</v>
      </c>
      <c r="M48" s="12" t="s">
        <v>27</v>
      </c>
      <c r="N48" s="13" t="s">
        <v>28</v>
      </c>
      <c r="O48" s="14" t="s">
        <v>26</v>
      </c>
      <c r="P48" s="12" t="s">
        <v>27</v>
      </c>
      <c r="Q48" s="13" t="s">
        <v>28</v>
      </c>
      <c r="R48" s="14" t="s">
        <v>26</v>
      </c>
    </row>
    <row r="49" spans="1:18" x14ac:dyDescent="0.25">
      <c r="A49" s="12">
        <v>0</v>
      </c>
      <c r="B49" s="13">
        <v>1</v>
      </c>
      <c r="C49">
        <v>6.2464056925181297E-2</v>
      </c>
      <c r="D49" s="12">
        <v>0</v>
      </c>
      <c r="E49" s="13">
        <v>1</v>
      </c>
      <c r="F49">
        <v>0.209233846744726</v>
      </c>
      <c r="G49" s="12">
        <v>0</v>
      </c>
      <c r="H49" s="13">
        <v>1</v>
      </c>
      <c r="I49">
        <v>6.1829936079056499E-2</v>
      </c>
      <c r="J49" s="12">
        <v>0</v>
      </c>
      <c r="K49" s="13">
        <v>1</v>
      </c>
      <c r="L49">
        <v>0.111303978073309</v>
      </c>
      <c r="M49" s="12">
        <v>0</v>
      </c>
      <c r="N49" s="13">
        <v>1</v>
      </c>
      <c r="O49">
        <v>5.6745509229694499E-2</v>
      </c>
      <c r="P49" s="12">
        <v>0</v>
      </c>
      <c r="Q49" s="13">
        <v>1</v>
      </c>
      <c r="R49" s="27">
        <v>9.2800624192623499E-2</v>
      </c>
    </row>
    <row r="50" spans="1:18" x14ac:dyDescent="0.25">
      <c r="A50" s="12">
        <v>0.05</v>
      </c>
      <c r="B50" s="13">
        <v>0.95</v>
      </c>
      <c r="C50">
        <v>6.0355083597421602E-2</v>
      </c>
      <c r="D50" s="12">
        <v>0.05</v>
      </c>
      <c r="E50" s="13">
        <v>0.95</v>
      </c>
      <c r="F50">
        <v>0.20176662698714701</v>
      </c>
      <c r="G50" s="12">
        <v>0.05</v>
      </c>
      <c r="H50" s="13">
        <v>0.95</v>
      </c>
      <c r="I50">
        <v>5.9590265723707597E-2</v>
      </c>
      <c r="J50" s="12">
        <v>0.05</v>
      </c>
      <c r="K50" s="13">
        <v>0.95</v>
      </c>
      <c r="L50">
        <v>0.107628742251246</v>
      </c>
      <c r="M50" s="12">
        <v>0.05</v>
      </c>
      <c r="N50" s="13">
        <v>0.95</v>
      </c>
      <c r="O50">
        <v>5.4781022826682499E-2</v>
      </c>
      <c r="P50" s="12">
        <v>0.05</v>
      </c>
      <c r="Q50" s="13">
        <v>0.95</v>
      </c>
      <c r="R50" s="27">
        <v>8.9672710207541598E-2</v>
      </c>
    </row>
    <row r="51" spans="1:18" x14ac:dyDescent="0.25">
      <c r="A51" s="12">
        <v>0.1</v>
      </c>
      <c r="B51" s="13">
        <v>0.9</v>
      </c>
      <c r="C51">
        <v>5.8246110269661797E-2</v>
      </c>
      <c r="D51" s="12">
        <v>0.1</v>
      </c>
      <c r="E51" s="13">
        <v>0.9</v>
      </c>
      <c r="F51">
        <v>0.19429940722956701</v>
      </c>
      <c r="G51" s="12">
        <v>0.1</v>
      </c>
      <c r="H51" s="13">
        <v>0.9</v>
      </c>
      <c r="I51">
        <v>5.7350595368358799E-2</v>
      </c>
      <c r="J51" s="12">
        <v>0.1</v>
      </c>
      <c r="K51" s="13">
        <v>0.9</v>
      </c>
      <c r="L51">
        <v>0.10395350642918399</v>
      </c>
      <c r="M51" s="12">
        <v>0.1</v>
      </c>
      <c r="N51" s="13">
        <v>0.9</v>
      </c>
      <c r="O51">
        <v>5.2816536423670499E-2</v>
      </c>
      <c r="P51" s="12">
        <v>0.1</v>
      </c>
      <c r="Q51" s="13">
        <v>0.9</v>
      </c>
      <c r="R51" s="27">
        <v>8.6544796222459405E-2</v>
      </c>
    </row>
    <row r="52" spans="1:18" x14ac:dyDescent="0.25">
      <c r="A52" s="12">
        <v>0.15</v>
      </c>
      <c r="B52" s="13">
        <v>0.85</v>
      </c>
      <c r="C52">
        <v>5.6137136941901901E-2</v>
      </c>
      <c r="D52" s="12">
        <v>0.15</v>
      </c>
      <c r="E52" s="13">
        <v>0.85</v>
      </c>
      <c r="F52">
        <v>0.18683218747198699</v>
      </c>
      <c r="G52" s="12">
        <v>0.15</v>
      </c>
      <c r="H52" s="13">
        <v>0.85</v>
      </c>
      <c r="I52">
        <v>5.5110925013009897E-2</v>
      </c>
      <c r="J52" s="12">
        <v>0.15</v>
      </c>
      <c r="K52" s="13">
        <v>0.85</v>
      </c>
      <c r="L52">
        <v>0.100278270607121</v>
      </c>
      <c r="M52" s="12">
        <v>0.15</v>
      </c>
      <c r="N52" s="13">
        <v>0.85</v>
      </c>
      <c r="O52">
        <v>5.0852050020658499E-2</v>
      </c>
      <c r="P52" s="12">
        <v>0.15</v>
      </c>
      <c r="Q52" s="13">
        <v>0.85</v>
      </c>
      <c r="R52" s="27">
        <v>8.3416882237377601E-2</v>
      </c>
    </row>
    <row r="53" spans="1:18" x14ac:dyDescent="0.25">
      <c r="A53" s="12">
        <v>0.2</v>
      </c>
      <c r="B53" s="13">
        <v>0.8</v>
      </c>
      <c r="C53">
        <v>5.4028163614142199E-2</v>
      </c>
      <c r="D53" s="12">
        <v>0.2</v>
      </c>
      <c r="E53" s="13">
        <v>0.8</v>
      </c>
      <c r="F53">
        <v>0.17936496771440699</v>
      </c>
      <c r="G53" s="12">
        <v>0.2</v>
      </c>
      <c r="H53" s="13">
        <v>0.8</v>
      </c>
      <c r="I53">
        <v>5.2871254657661099E-2</v>
      </c>
      <c r="J53" s="12">
        <v>0.2</v>
      </c>
      <c r="K53" s="13">
        <v>0.8</v>
      </c>
      <c r="L53">
        <v>9.6603034785058606E-2</v>
      </c>
      <c r="M53" s="12">
        <v>0.2</v>
      </c>
      <c r="N53" s="13">
        <v>0.8</v>
      </c>
      <c r="O53">
        <v>4.8887563617646401E-2</v>
      </c>
      <c r="P53" s="12">
        <v>0.2</v>
      </c>
      <c r="Q53" s="13">
        <v>0.8</v>
      </c>
      <c r="R53" s="27">
        <v>8.0288968252295506E-2</v>
      </c>
    </row>
    <row r="54" spans="1:18" x14ac:dyDescent="0.25">
      <c r="A54" s="12">
        <v>0.25</v>
      </c>
      <c r="B54" s="13">
        <v>0.75</v>
      </c>
      <c r="C54">
        <v>5.1919190286382498E-2</v>
      </c>
      <c r="D54" s="12">
        <v>0.25</v>
      </c>
      <c r="E54" s="13">
        <v>0.75</v>
      </c>
      <c r="F54">
        <v>0.171897747956827</v>
      </c>
      <c r="G54" s="12">
        <v>0.25</v>
      </c>
      <c r="H54" s="13">
        <v>0.75</v>
      </c>
      <c r="I54">
        <v>5.0631584302312398E-2</v>
      </c>
      <c r="J54" s="12">
        <v>0.25</v>
      </c>
      <c r="K54" s="13">
        <v>0.75</v>
      </c>
      <c r="L54">
        <v>9.29277989629958E-2</v>
      </c>
      <c r="M54" s="12">
        <v>0.25</v>
      </c>
      <c r="N54" s="13">
        <v>0.75</v>
      </c>
      <c r="O54">
        <v>4.6923077214634401E-2</v>
      </c>
      <c r="P54" s="12">
        <v>0.25</v>
      </c>
      <c r="Q54" s="13">
        <v>0.75</v>
      </c>
      <c r="R54" s="27">
        <v>7.7161054267213494E-2</v>
      </c>
    </row>
    <row r="55" spans="1:18" x14ac:dyDescent="0.25">
      <c r="A55" s="12">
        <v>0.3</v>
      </c>
      <c r="B55" s="13">
        <v>0.7</v>
      </c>
      <c r="C55">
        <v>4.9810216958622797E-2</v>
      </c>
      <c r="D55" s="12">
        <v>0.3</v>
      </c>
      <c r="E55" s="13">
        <v>0.7</v>
      </c>
      <c r="F55">
        <v>0.164430528199248</v>
      </c>
      <c r="G55" s="12">
        <v>0.3</v>
      </c>
      <c r="H55" s="13">
        <v>0.7</v>
      </c>
      <c r="I55">
        <v>4.8391913946963599E-2</v>
      </c>
      <c r="J55" s="12">
        <v>0.3</v>
      </c>
      <c r="K55" s="13">
        <v>0.7</v>
      </c>
      <c r="L55">
        <v>8.9252563140932994E-2</v>
      </c>
      <c r="M55" s="12">
        <v>0.3</v>
      </c>
      <c r="N55" s="13">
        <v>0.7</v>
      </c>
      <c r="O55">
        <v>4.4958590811622401E-2</v>
      </c>
      <c r="P55" s="12">
        <v>0.3</v>
      </c>
      <c r="Q55" s="13">
        <v>0.7</v>
      </c>
      <c r="R55" s="27">
        <v>7.4033140282131496E-2</v>
      </c>
    </row>
    <row r="56" spans="1:18" x14ac:dyDescent="0.25">
      <c r="A56" s="12">
        <v>0.35</v>
      </c>
      <c r="B56" s="13">
        <v>0.65</v>
      </c>
      <c r="C56">
        <v>4.7701243630862998E-2</v>
      </c>
      <c r="D56" s="12">
        <v>0.35</v>
      </c>
      <c r="E56" s="13">
        <v>0.65</v>
      </c>
      <c r="F56">
        <v>0.156963308441668</v>
      </c>
      <c r="G56" s="12">
        <v>0.35</v>
      </c>
      <c r="H56" s="13">
        <v>0.65</v>
      </c>
      <c r="I56">
        <v>4.6152243591614697E-2</v>
      </c>
      <c r="J56" s="12">
        <v>0.35</v>
      </c>
      <c r="K56" s="13">
        <v>0.65</v>
      </c>
      <c r="L56">
        <v>8.5577327318870203E-2</v>
      </c>
      <c r="M56" s="12">
        <v>0.35</v>
      </c>
      <c r="N56" s="13">
        <v>0.65</v>
      </c>
      <c r="O56">
        <v>4.2994104408610401E-2</v>
      </c>
      <c r="P56" s="12">
        <v>0.35</v>
      </c>
      <c r="Q56" s="13">
        <v>0.65</v>
      </c>
      <c r="R56" s="27">
        <v>7.0905226297049498E-2</v>
      </c>
    </row>
    <row r="57" spans="1:18" x14ac:dyDescent="0.25">
      <c r="A57" s="12">
        <v>0.4</v>
      </c>
      <c r="B57" s="13">
        <v>0.6</v>
      </c>
      <c r="C57">
        <v>4.5592270303103297E-2</v>
      </c>
      <c r="D57" s="12">
        <v>0.4</v>
      </c>
      <c r="E57" s="13">
        <v>0.6</v>
      </c>
      <c r="F57">
        <v>0.14949608868408801</v>
      </c>
      <c r="G57" s="12">
        <v>0.4</v>
      </c>
      <c r="H57" s="13">
        <v>0.6</v>
      </c>
      <c r="I57">
        <v>4.3912573236265899E-2</v>
      </c>
      <c r="J57" s="12">
        <v>0.4</v>
      </c>
      <c r="K57" s="13">
        <v>0.6</v>
      </c>
      <c r="L57">
        <v>8.1902091496807397E-2</v>
      </c>
      <c r="M57" s="12">
        <v>0.4</v>
      </c>
      <c r="N57" s="13">
        <v>0.6</v>
      </c>
      <c r="O57">
        <v>4.1029618005598303E-2</v>
      </c>
      <c r="P57" s="12">
        <v>0.4</v>
      </c>
      <c r="Q57" s="13">
        <v>0.6</v>
      </c>
      <c r="R57" s="27">
        <v>6.77773123119675E-2</v>
      </c>
    </row>
    <row r="58" spans="1:18" x14ac:dyDescent="0.25">
      <c r="A58" s="12">
        <v>0.45</v>
      </c>
      <c r="B58" s="13">
        <v>0.55000000000000004</v>
      </c>
      <c r="C58">
        <v>4.3483296975343602E-2</v>
      </c>
      <c r="D58" s="12">
        <v>0.45</v>
      </c>
      <c r="E58" s="13">
        <v>0.55000000000000004</v>
      </c>
      <c r="F58">
        <v>0.14202886892650801</v>
      </c>
      <c r="G58" s="12">
        <v>0.45</v>
      </c>
      <c r="H58" s="13">
        <v>0.55000000000000004</v>
      </c>
      <c r="I58">
        <v>4.1672902880916997E-2</v>
      </c>
      <c r="J58" s="12">
        <v>0.45</v>
      </c>
      <c r="K58" s="13">
        <v>0.55000000000000004</v>
      </c>
      <c r="L58">
        <v>7.8226855674744702E-2</v>
      </c>
      <c r="M58" s="12">
        <v>0.45</v>
      </c>
      <c r="N58" s="13">
        <v>0.55000000000000004</v>
      </c>
      <c r="O58">
        <v>3.9065131602586303E-2</v>
      </c>
      <c r="P58" s="12">
        <v>0.45</v>
      </c>
      <c r="Q58" s="13">
        <v>0.55000000000000004</v>
      </c>
      <c r="R58" s="27">
        <v>6.4649398326885599E-2</v>
      </c>
    </row>
    <row r="59" spans="1:18" x14ac:dyDescent="0.25">
      <c r="A59" s="12">
        <v>0.5</v>
      </c>
      <c r="B59" s="13">
        <v>0.5</v>
      </c>
      <c r="C59">
        <v>4.1374323647583797E-2</v>
      </c>
      <c r="D59" s="12">
        <v>0.5</v>
      </c>
      <c r="E59" s="13">
        <v>0.5</v>
      </c>
      <c r="F59">
        <v>0.13456164916892799</v>
      </c>
      <c r="G59" s="12">
        <v>0.5</v>
      </c>
      <c r="H59" s="13">
        <v>0.5</v>
      </c>
      <c r="I59">
        <v>3.9433232525568199E-2</v>
      </c>
      <c r="J59" s="12">
        <v>0.5</v>
      </c>
      <c r="K59" s="13">
        <v>0.5</v>
      </c>
      <c r="L59">
        <v>7.45516198526818E-2</v>
      </c>
      <c r="M59" s="12">
        <v>0.5</v>
      </c>
      <c r="N59" s="13">
        <v>0.5</v>
      </c>
      <c r="O59">
        <v>3.7100645199574303E-2</v>
      </c>
      <c r="P59" s="12">
        <v>0.5</v>
      </c>
      <c r="Q59" s="13">
        <v>0.5</v>
      </c>
      <c r="R59" s="27">
        <v>6.1521484341803503E-2</v>
      </c>
    </row>
    <row r="60" spans="1:18" x14ac:dyDescent="0.25">
      <c r="A60" s="12">
        <v>0.55000000000000004</v>
      </c>
      <c r="B60" s="13">
        <v>0.45</v>
      </c>
      <c r="C60">
        <v>3.9265350319824102E-2</v>
      </c>
      <c r="D60" s="12">
        <v>0.55000000000000004</v>
      </c>
      <c r="E60" s="13">
        <v>0.45</v>
      </c>
      <c r="F60">
        <v>0.12709442941134799</v>
      </c>
      <c r="G60" s="12">
        <v>0.55000000000000004</v>
      </c>
      <c r="H60" s="13">
        <v>0.45</v>
      </c>
      <c r="I60">
        <v>3.7193562170219401E-2</v>
      </c>
      <c r="J60" s="12">
        <v>0.55000000000000004</v>
      </c>
      <c r="K60" s="13">
        <v>0.45</v>
      </c>
      <c r="L60">
        <v>7.0876384030619105E-2</v>
      </c>
      <c r="M60" s="12">
        <v>0.55000000000000004</v>
      </c>
      <c r="N60" s="13">
        <v>0.45</v>
      </c>
      <c r="O60">
        <v>3.5136158796562199E-2</v>
      </c>
      <c r="P60" s="12">
        <v>0.55000000000000004</v>
      </c>
      <c r="Q60" s="13">
        <v>0.45</v>
      </c>
      <c r="R60" s="27">
        <v>5.83935703567217E-2</v>
      </c>
    </row>
    <row r="61" spans="1:18" x14ac:dyDescent="0.25">
      <c r="A61" s="12">
        <v>0.6</v>
      </c>
      <c r="B61" s="13">
        <v>0.39999999999999902</v>
      </c>
      <c r="C61">
        <v>3.7156376992064297E-2</v>
      </c>
      <c r="D61" s="12">
        <v>0.6</v>
      </c>
      <c r="E61" s="13">
        <v>0.39999999999999902</v>
      </c>
      <c r="F61">
        <v>0.119627209653769</v>
      </c>
      <c r="G61" s="12">
        <v>0.6</v>
      </c>
      <c r="H61" s="13">
        <v>0.39999999999999902</v>
      </c>
      <c r="I61">
        <v>3.4953891814870602E-2</v>
      </c>
      <c r="J61" s="12">
        <v>0.6</v>
      </c>
      <c r="K61" s="13">
        <v>0.39999999999999902</v>
      </c>
      <c r="L61">
        <v>6.7201148208556202E-2</v>
      </c>
      <c r="M61" s="12">
        <v>0.6</v>
      </c>
      <c r="N61" s="13">
        <v>0.39999999999999902</v>
      </c>
      <c r="O61">
        <v>3.3171672393550199E-2</v>
      </c>
      <c r="P61" s="12">
        <v>0.6</v>
      </c>
      <c r="Q61" s="13">
        <v>0.39999999999999902</v>
      </c>
      <c r="R61" s="27">
        <v>5.52656563716395E-2</v>
      </c>
    </row>
    <row r="62" spans="1:18" x14ac:dyDescent="0.25">
      <c r="A62" s="12">
        <v>0.65</v>
      </c>
      <c r="B62" s="13">
        <v>0.34999999999999898</v>
      </c>
      <c r="C62">
        <v>3.5047403664304602E-2</v>
      </c>
      <c r="D62" s="12">
        <v>0.65</v>
      </c>
      <c r="E62" s="13">
        <v>0.34999999999999898</v>
      </c>
      <c r="F62">
        <v>0.112159989896189</v>
      </c>
      <c r="G62" s="12">
        <v>0.65</v>
      </c>
      <c r="H62" s="13">
        <v>0.34999999999999898</v>
      </c>
      <c r="I62">
        <v>3.2714221459521797E-2</v>
      </c>
      <c r="J62" s="12">
        <v>0.65</v>
      </c>
      <c r="K62" s="13">
        <v>0.34999999999999898</v>
      </c>
      <c r="L62">
        <v>6.3525912386493494E-2</v>
      </c>
      <c r="M62" s="12">
        <v>0.65</v>
      </c>
      <c r="N62" s="13">
        <v>0.34999999999999898</v>
      </c>
      <c r="O62">
        <v>3.1207185990538101E-2</v>
      </c>
      <c r="P62" s="12">
        <v>0.65</v>
      </c>
      <c r="Q62" s="13">
        <v>0.34999999999999898</v>
      </c>
      <c r="R62" s="27">
        <v>5.2137742386557502E-2</v>
      </c>
    </row>
    <row r="63" spans="1:18" x14ac:dyDescent="0.25">
      <c r="A63" s="12">
        <v>0.7</v>
      </c>
      <c r="B63" s="13">
        <v>0.29999999999999899</v>
      </c>
      <c r="C63">
        <v>3.2938430336544797E-2</v>
      </c>
      <c r="D63" s="12">
        <v>0.7</v>
      </c>
      <c r="E63" s="13">
        <v>0.29999999999999899</v>
      </c>
      <c r="F63">
        <v>0.104692770138609</v>
      </c>
      <c r="G63" s="12">
        <v>0.7</v>
      </c>
      <c r="H63" s="13">
        <v>0.29999999999999899</v>
      </c>
      <c r="I63">
        <v>3.0474551104172899E-2</v>
      </c>
      <c r="J63" s="12">
        <v>0.7</v>
      </c>
      <c r="K63" s="13">
        <v>0.29999999999999899</v>
      </c>
      <c r="L63">
        <v>5.9850676564430598E-2</v>
      </c>
      <c r="M63" s="12">
        <v>0.7</v>
      </c>
      <c r="N63" s="13">
        <v>0.29999999999999899</v>
      </c>
      <c r="O63">
        <v>2.9242699587526101E-2</v>
      </c>
      <c r="P63" s="12">
        <v>0.7</v>
      </c>
      <c r="Q63" s="13">
        <v>0.29999999999999899</v>
      </c>
      <c r="R63" s="27">
        <v>4.9009828401475601E-2</v>
      </c>
    </row>
    <row r="64" spans="1:18" x14ac:dyDescent="0.25">
      <c r="A64" s="12">
        <v>0.75</v>
      </c>
      <c r="B64" s="13">
        <v>0.249999999999999</v>
      </c>
      <c r="C64">
        <v>3.0829457008785099E-2</v>
      </c>
      <c r="D64" s="12">
        <v>0.75</v>
      </c>
      <c r="E64" s="13">
        <v>0.249999999999999</v>
      </c>
      <c r="F64">
        <v>9.7225550381029605E-2</v>
      </c>
      <c r="G64" s="12">
        <v>0.75</v>
      </c>
      <c r="H64" s="13">
        <v>0.249999999999999</v>
      </c>
      <c r="I64">
        <v>2.82348807488241E-2</v>
      </c>
      <c r="J64" s="12">
        <v>0.75</v>
      </c>
      <c r="K64" s="13">
        <v>0.249999999999999</v>
      </c>
      <c r="L64">
        <v>5.6175440742367903E-2</v>
      </c>
      <c r="M64" s="12">
        <v>0.75</v>
      </c>
      <c r="N64" s="13">
        <v>0.249999999999999</v>
      </c>
      <c r="O64">
        <v>2.7278213184514101E-2</v>
      </c>
      <c r="P64" s="12">
        <v>0.75</v>
      </c>
      <c r="Q64" s="13">
        <v>0.249999999999999</v>
      </c>
      <c r="R64" s="27">
        <v>4.5881914416393499E-2</v>
      </c>
    </row>
    <row r="65" spans="1:18" x14ac:dyDescent="0.25">
      <c r="A65" s="12">
        <v>0.8</v>
      </c>
      <c r="B65" s="13">
        <v>0.19999999999999901</v>
      </c>
      <c r="C65">
        <v>2.8720483681025401E-2</v>
      </c>
      <c r="D65" s="12">
        <v>0.8</v>
      </c>
      <c r="E65" s="13">
        <v>0.19999999999999901</v>
      </c>
      <c r="F65">
        <v>8.9758330623449706E-2</v>
      </c>
      <c r="G65" s="12">
        <v>0.8</v>
      </c>
      <c r="H65" s="13">
        <v>0.19999999999999901</v>
      </c>
      <c r="I65">
        <v>2.5995210393475299E-2</v>
      </c>
      <c r="J65" s="12">
        <v>0.8</v>
      </c>
      <c r="K65" s="13">
        <v>0.19999999999999901</v>
      </c>
      <c r="L65">
        <v>5.2500204920305001E-2</v>
      </c>
      <c r="M65" s="12">
        <v>0.8</v>
      </c>
      <c r="N65" s="13">
        <v>0.19999999999999901</v>
      </c>
      <c r="O65">
        <v>2.5313726781502101E-2</v>
      </c>
      <c r="P65" s="12">
        <v>0.8</v>
      </c>
      <c r="Q65" s="13">
        <v>0.19999999999999901</v>
      </c>
      <c r="R65" s="27">
        <v>4.2754000431311598E-2</v>
      </c>
    </row>
    <row r="66" spans="1:18" x14ac:dyDescent="0.25">
      <c r="A66" s="12">
        <v>0.85</v>
      </c>
      <c r="B66" s="13">
        <v>0.149999999999999</v>
      </c>
      <c r="C66">
        <v>2.6611510353265699E-2</v>
      </c>
      <c r="D66" s="12">
        <v>0.85</v>
      </c>
      <c r="E66" s="13">
        <v>0.149999999999999</v>
      </c>
      <c r="F66">
        <v>8.2291110865869793E-2</v>
      </c>
      <c r="G66" s="12">
        <v>0.85</v>
      </c>
      <c r="H66" s="13">
        <v>0.149999999999999</v>
      </c>
      <c r="I66">
        <v>2.37555400381264E-2</v>
      </c>
      <c r="J66" s="12">
        <v>0.85</v>
      </c>
      <c r="K66" s="13">
        <v>0.149999999999999</v>
      </c>
      <c r="L66">
        <v>4.8824969098242299E-2</v>
      </c>
      <c r="M66" s="12">
        <v>0.85</v>
      </c>
      <c r="N66" s="13">
        <v>0.149999999999999</v>
      </c>
      <c r="O66">
        <v>2.3349240378490101E-2</v>
      </c>
      <c r="P66" s="12">
        <v>0.85</v>
      </c>
      <c r="Q66" s="13">
        <v>0.149999999999999</v>
      </c>
      <c r="R66" s="27">
        <v>3.96260864462296E-2</v>
      </c>
    </row>
    <row r="67" spans="1:18" x14ac:dyDescent="0.25">
      <c r="A67" s="12">
        <v>0.9</v>
      </c>
      <c r="B67" s="13">
        <v>9.9999999999999006E-2</v>
      </c>
      <c r="C67">
        <v>2.4502537025505901E-2</v>
      </c>
      <c r="D67" s="12">
        <v>0.9</v>
      </c>
      <c r="E67" s="13">
        <v>9.9999999999999006E-2</v>
      </c>
      <c r="F67">
        <v>7.4823891108290103E-2</v>
      </c>
      <c r="G67" s="12">
        <v>0.9</v>
      </c>
      <c r="H67" s="13">
        <v>9.9999999999999006E-2</v>
      </c>
      <c r="I67">
        <v>2.1515869682777699E-2</v>
      </c>
      <c r="J67" s="12">
        <v>0.9</v>
      </c>
      <c r="K67" s="13">
        <v>9.9999999999999006E-2</v>
      </c>
      <c r="L67">
        <v>4.51497332761795E-2</v>
      </c>
      <c r="M67" s="12">
        <v>0.9</v>
      </c>
      <c r="N67" s="13">
        <v>9.9999999999999006E-2</v>
      </c>
      <c r="O67">
        <v>2.1384753975478E-2</v>
      </c>
      <c r="P67" s="12">
        <v>0.9</v>
      </c>
      <c r="Q67" s="13">
        <v>9.9999999999999006E-2</v>
      </c>
      <c r="R67" s="27">
        <v>3.6498172461147602E-2</v>
      </c>
    </row>
    <row r="68" spans="1:18" x14ac:dyDescent="0.25">
      <c r="A68" s="12">
        <v>0.95</v>
      </c>
      <c r="B68" s="13">
        <v>4.9999999999998997E-2</v>
      </c>
      <c r="C68">
        <v>2.2393563697746199E-2</v>
      </c>
      <c r="D68" s="12">
        <v>0.95</v>
      </c>
      <c r="E68" s="13">
        <v>4.9999999999998997E-2</v>
      </c>
      <c r="F68">
        <v>6.7356671350710301E-2</v>
      </c>
      <c r="G68" s="12">
        <v>0.95</v>
      </c>
      <c r="H68" s="13">
        <v>4.9999999999998997E-2</v>
      </c>
      <c r="I68">
        <v>1.92761993274288E-2</v>
      </c>
      <c r="J68" s="12">
        <v>0.95</v>
      </c>
      <c r="K68" s="13">
        <v>4.9999999999998997E-2</v>
      </c>
      <c r="L68">
        <v>4.1474497454116702E-2</v>
      </c>
      <c r="M68" s="12">
        <v>0.95</v>
      </c>
      <c r="N68" s="13">
        <v>4.9999999999998997E-2</v>
      </c>
      <c r="O68">
        <v>1.9420267572466E-2</v>
      </c>
      <c r="P68" s="12">
        <v>0.95</v>
      </c>
      <c r="Q68" s="13">
        <v>4.9999999999998997E-2</v>
      </c>
      <c r="R68" s="27">
        <v>3.3370258476065603E-2</v>
      </c>
    </row>
    <row r="69" spans="1:18" x14ac:dyDescent="0.25">
      <c r="A69" s="16">
        <v>1</v>
      </c>
      <c r="B69" s="17">
        <v>0</v>
      </c>
      <c r="C69" s="26">
        <v>2.0284590369986401E-2</v>
      </c>
      <c r="D69" s="16">
        <v>1</v>
      </c>
      <c r="E69" s="17">
        <v>0</v>
      </c>
      <c r="F69" s="26">
        <v>5.9889451593130499E-2</v>
      </c>
      <c r="G69" s="16">
        <v>1</v>
      </c>
      <c r="H69" s="17">
        <v>0</v>
      </c>
      <c r="I69" s="26">
        <v>1.7036528972079999E-2</v>
      </c>
      <c r="J69" s="16">
        <v>1</v>
      </c>
      <c r="K69" s="17">
        <v>0</v>
      </c>
      <c r="L69" s="26">
        <v>3.7799261632053903E-2</v>
      </c>
      <c r="M69" s="16">
        <v>1</v>
      </c>
      <c r="N69" s="17">
        <v>0</v>
      </c>
      <c r="O69" s="26">
        <v>1.7455781169454E-2</v>
      </c>
      <c r="P69" s="16">
        <v>1</v>
      </c>
      <c r="Q69" s="17">
        <v>0</v>
      </c>
      <c r="R69" s="28">
        <v>3.0242344490983598E-2</v>
      </c>
    </row>
    <row r="74" spans="1:18" x14ac:dyDescent="0.25">
      <c r="A74" s="273" t="s">
        <v>38</v>
      </c>
      <c r="B74" s="274"/>
      <c r="C74" s="274"/>
      <c r="D74" s="274"/>
      <c r="E74" s="274"/>
      <c r="F74" s="274"/>
      <c r="G74" s="274"/>
      <c r="H74" s="274"/>
      <c r="I74" s="274"/>
      <c r="J74" s="274"/>
      <c r="K74" s="274"/>
      <c r="L74" s="274"/>
      <c r="M74" s="274"/>
      <c r="N74" s="274"/>
      <c r="O74" s="274"/>
      <c r="P74" s="274"/>
      <c r="Q74" s="274"/>
      <c r="R74" s="274"/>
    </row>
    <row r="75" spans="1:18" x14ac:dyDescent="0.25">
      <c r="A75" s="268" t="s">
        <v>31</v>
      </c>
      <c r="B75" s="268"/>
      <c r="C75" s="268"/>
      <c r="D75" s="268"/>
      <c r="E75" s="268"/>
      <c r="F75" s="268"/>
      <c r="G75" s="267" t="s">
        <v>32</v>
      </c>
      <c r="H75" s="268"/>
      <c r="I75" s="268"/>
      <c r="J75" s="268"/>
      <c r="K75" s="268"/>
      <c r="L75" s="269"/>
      <c r="M75" s="267" t="s">
        <v>33</v>
      </c>
      <c r="N75" s="268"/>
      <c r="O75" s="268"/>
      <c r="P75" s="268"/>
      <c r="Q75" s="268"/>
      <c r="R75" s="269"/>
    </row>
    <row r="76" spans="1:18" x14ac:dyDescent="0.25">
      <c r="A76" s="270" t="s">
        <v>24</v>
      </c>
      <c r="B76" s="271"/>
      <c r="C76" s="272"/>
      <c r="D76" s="270" t="s">
        <v>30</v>
      </c>
      <c r="E76" s="271"/>
      <c r="F76" s="272"/>
      <c r="G76" s="270" t="s">
        <v>24</v>
      </c>
      <c r="H76" s="271"/>
      <c r="I76" s="272"/>
      <c r="J76" s="270" t="s">
        <v>30</v>
      </c>
      <c r="K76" s="271"/>
      <c r="L76" s="272"/>
      <c r="M76" s="270" t="s">
        <v>24</v>
      </c>
      <c r="N76" s="271"/>
      <c r="O76" s="272"/>
      <c r="P76" s="270" t="s">
        <v>30</v>
      </c>
      <c r="Q76" s="271"/>
      <c r="R76" s="272"/>
    </row>
    <row r="77" spans="1:18" x14ac:dyDescent="0.25">
      <c r="A77" s="12" t="s">
        <v>29</v>
      </c>
      <c r="B77" s="13">
        <v>195</v>
      </c>
      <c r="C77" s="14"/>
      <c r="D77" s="12" t="s">
        <v>29</v>
      </c>
      <c r="E77" s="13">
        <v>201</v>
      </c>
      <c r="F77" s="14"/>
      <c r="G77" s="12" t="s">
        <v>29</v>
      </c>
      <c r="H77" s="13">
        <v>225</v>
      </c>
      <c r="I77" s="14"/>
      <c r="J77" s="12" t="s">
        <v>29</v>
      </c>
      <c r="K77" s="13">
        <v>233</v>
      </c>
      <c r="L77" s="14"/>
      <c r="M77" s="12" t="s">
        <v>29</v>
      </c>
      <c r="N77" s="13">
        <v>221</v>
      </c>
      <c r="O77" s="14"/>
      <c r="P77" s="12" t="s">
        <v>29</v>
      </c>
      <c r="Q77" s="13">
        <v>211</v>
      </c>
      <c r="R77" s="14"/>
    </row>
    <row r="78" spans="1:18" x14ac:dyDescent="0.25">
      <c r="A78" s="12" t="s">
        <v>46</v>
      </c>
      <c r="B78" s="13">
        <v>195</v>
      </c>
      <c r="C78" s="14"/>
      <c r="D78" s="12" t="s">
        <v>46</v>
      </c>
      <c r="E78" s="13">
        <v>197</v>
      </c>
      <c r="F78" s="14"/>
      <c r="G78" s="12" t="s">
        <v>46</v>
      </c>
      <c r="H78" s="13">
        <v>195</v>
      </c>
      <c r="I78" s="14"/>
      <c r="J78" s="12" t="s">
        <v>46</v>
      </c>
      <c r="K78" s="13">
        <v>195</v>
      </c>
      <c r="L78" s="14"/>
      <c r="M78" s="12" t="s">
        <v>46</v>
      </c>
      <c r="N78" s="13">
        <v>195</v>
      </c>
      <c r="O78" s="14"/>
      <c r="P78" s="12" t="s">
        <v>46</v>
      </c>
      <c r="Q78" s="13">
        <v>195</v>
      </c>
      <c r="R78" s="14"/>
    </row>
    <row r="79" spans="1:18" x14ac:dyDescent="0.25">
      <c r="A79" s="12" t="s">
        <v>4</v>
      </c>
      <c r="B79" s="25">
        <v>3.9543749999999996E-2</v>
      </c>
      <c r="C79" s="14"/>
      <c r="D79" s="12" t="s">
        <v>4</v>
      </c>
      <c r="E79" s="25">
        <v>4.0864571759259262E-2</v>
      </c>
      <c r="F79" s="14"/>
      <c r="G79" s="12" t="s">
        <v>4</v>
      </c>
      <c r="H79" s="29">
        <v>2.2719004629629631E-2</v>
      </c>
      <c r="I79" s="14"/>
      <c r="J79" s="19" t="s">
        <v>4</v>
      </c>
      <c r="K79" s="25">
        <v>2.3162974537037039E-2</v>
      </c>
      <c r="L79" s="14"/>
      <c r="M79" s="12" t="s">
        <v>4</v>
      </c>
      <c r="N79" s="20">
        <v>2.060886574074074E-2</v>
      </c>
      <c r="O79" s="14"/>
      <c r="P79" s="12" t="s">
        <v>4</v>
      </c>
      <c r="Q79" s="25">
        <v>2.011417824074074E-2</v>
      </c>
      <c r="R79" s="14"/>
    </row>
    <row r="80" spans="1:18" x14ac:dyDescent="0.25">
      <c r="A80" s="12"/>
      <c r="B80" s="25"/>
      <c r="C80" s="14"/>
      <c r="D80" s="12"/>
      <c r="E80" s="25"/>
      <c r="F80" s="14"/>
      <c r="G80" s="12"/>
      <c r="H80" s="20"/>
      <c r="I80" s="14"/>
      <c r="J80" s="19"/>
      <c r="K80" s="25"/>
      <c r="L80" s="14"/>
      <c r="M80" s="12"/>
      <c r="N80" s="20"/>
      <c r="O80" s="14"/>
      <c r="P80" s="12"/>
      <c r="Q80" s="25"/>
      <c r="R80" s="14"/>
    </row>
    <row r="81" spans="1:18" x14ac:dyDescent="0.25">
      <c r="A81" s="12" t="s">
        <v>25</v>
      </c>
      <c r="B81" s="15">
        <v>11.998300657878699</v>
      </c>
      <c r="C81" s="14"/>
      <c r="D81" s="12" t="s">
        <v>25</v>
      </c>
      <c r="E81" s="15">
        <v>34.864091425633397</v>
      </c>
      <c r="F81" s="14"/>
      <c r="G81" s="12" t="s">
        <v>25</v>
      </c>
      <c r="H81" s="15">
        <v>6.2814912248141104</v>
      </c>
      <c r="I81" s="14"/>
      <c r="J81" s="12" t="s">
        <v>25</v>
      </c>
      <c r="K81" s="15">
        <v>19.7615367394971</v>
      </c>
      <c r="L81" s="14"/>
      <c r="M81" s="12" t="s">
        <v>25</v>
      </c>
      <c r="N81" s="15">
        <v>6.7528264647914398</v>
      </c>
      <c r="O81" s="14"/>
      <c r="P81" s="12" t="s">
        <v>25</v>
      </c>
      <c r="Q81" s="15">
        <v>16.4233284488406</v>
      </c>
      <c r="R81" s="14"/>
    </row>
    <row r="82" spans="1:18" x14ac:dyDescent="0.25">
      <c r="A82" s="12" t="s">
        <v>27</v>
      </c>
      <c r="B82" s="13" t="s">
        <v>28</v>
      </c>
      <c r="C82" s="14" t="s">
        <v>26</v>
      </c>
      <c r="D82" s="12" t="s">
        <v>27</v>
      </c>
      <c r="E82" s="13" t="s">
        <v>28</v>
      </c>
      <c r="F82" s="14" t="s">
        <v>26</v>
      </c>
      <c r="G82" s="12" t="s">
        <v>27</v>
      </c>
      <c r="H82" s="13" t="s">
        <v>28</v>
      </c>
      <c r="I82" s="14" t="s">
        <v>26</v>
      </c>
      <c r="J82" s="12" t="s">
        <v>27</v>
      </c>
      <c r="K82" s="13" t="s">
        <v>28</v>
      </c>
      <c r="L82" s="14" t="s">
        <v>26</v>
      </c>
      <c r="M82" s="12" t="s">
        <v>27</v>
      </c>
      <c r="N82" s="13" t="s">
        <v>28</v>
      </c>
      <c r="O82" s="14" t="s">
        <v>26</v>
      </c>
      <c r="P82" s="12" t="s">
        <v>27</v>
      </c>
      <c r="Q82" s="13" t="s">
        <v>28</v>
      </c>
      <c r="R82" s="14" t="s">
        <v>26</v>
      </c>
    </row>
    <row r="83" spans="1:18" x14ac:dyDescent="0.25">
      <c r="A83" s="12">
        <v>0</v>
      </c>
      <c r="B83" s="13">
        <v>1</v>
      </c>
      <c r="C83">
        <v>9.4571881540705005E-2</v>
      </c>
      <c r="D83" s="12">
        <v>0</v>
      </c>
      <c r="E83" s="13">
        <v>1</v>
      </c>
      <c r="F83">
        <v>0.15661943672162201</v>
      </c>
      <c r="G83" s="12">
        <v>0</v>
      </c>
      <c r="H83" s="13">
        <v>1</v>
      </c>
      <c r="I83">
        <v>7.40446344417207E-2</v>
      </c>
      <c r="J83" s="12">
        <v>0</v>
      </c>
      <c r="K83" s="13">
        <v>1</v>
      </c>
      <c r="L83">
        <v>0.11839121736246599</v>
      </c>
      <c r="M83" s="12">
        <v>0</v>
      </c>
      <c r="N83" s="13">
        <v>1</v>
      </c>
      <c r="O83">
        <v>6.6568509808847195E-2</v>
      </c>
      <c r="P83" s="12">
        <v>0</v>
      </c>
      <c r="Q83" s="13">
        <v>1</v>
      </c>
      <c r="R83" s="27">
        <v>0.13388838485718901</v>
      </c>
    </row>
    <row r="84" spans="1:18" x14ac:dyDescent="0.25">
      <c r="A84" s="12">
        <v>0.05</v>
      </c>
      <c r="B84" s="13">
        <v>0.95</v>
      </c>
      <c r="C84">
        <v>9.1441390957261795E-2</v>
      </c>
      <c r="D84" s="12">
        <v>0.05</v>
      </c>
      <c r="E84" s="13">
        <v>0.95</v>
      </c>
      <c r="F84">
        <v>0.151720042124735</v>
      </c>
      <c r="G84" s="12">
        <v>0.05</v>
      </c>
      <c r="H84" s="13">
        <v>0.95</v>
      </c>
      <c r="I84">
        <v>7.1422434842751195E-2</v>
      </c>
      <c r="J84" s="12">
        <v>0.05</v>
      </c>
      <c r="K84" s="13">
        <v>0.95</v>
      </c>
      <c r="L84">
        <v>0.114613311063821</v>
      </c>
      <c r="M84" s="12">
        <v>0.05</v>
      </c>
      <c r="N84" s="13">
        <v>0.95</v>
      </c>
      <c r="O84">
        <v>6.4216075002131195E-2</v>
      </c>
      <c r="P84" s="12">
        <v>0.05</v>
      </c>
      <c r="Q84" s="13">
        <v>0.95</v>
      </c>
      <c r="R84" s="27">
        <v>0.12923886295782699</v>
      </c>
    </row>
    <row r="85" spans="1:18" x14ac:dyDescent="0.25">
      <c r="A85" s="12">
        <v>0.1</v>
      </c>
      <c r="B85" s="13">
        <v>0.9</v>
      </c>
      <c r="C85">
        <v>8.8310900373818405E-2</v>
      </c>
      <c r="D85" s="12">
        <v>0.1</v>
      </c>
      <c r="E85" s="13">
        <v>0.9</v>
      </c>
      <c r="F85">
        <v>0.14682064752784699</v>
      </c>
      <c r="G85" s="12">
        <v>0.1</v>
      </c>
      <c r="H85" s="13">
        <v>0.9</v>
      </c>
      <c r="I85">
        <v>6.8800235243781496E-2</v>
      </c>
      <c r="J85" s="12">
        <v>0.1</v>
      </c>
      <c r="K85" s="13">
        <v>0.9</v>
      </c>
      <c r="L85">
        <v>0.110835404765176</v>
      </c>
      <c r="M85" s="12">
        <v>0.1</v>
      </c>
      <c r="N85" s="13">
        <v>0.9</v>
      </c>
      <c r="O85">
        <v>6.1863640195415001E-2</v>
      </c>
      <c r="P85" s="12">
        <v>0.1</v>
      </c>
      <c r="Q85" s="13">
        <v>0.9</v>
      </c>
      <c r="R85" s="27">
        <v>0.124589341058466</v>
      </c>
    </row>
    <row r="86" spans="1:18" x14ac:dyDescent="0.25">
      <c r="A86" s="12">
        <v>0.15</v>
      </c>
      <c r="B86" s="13">
        <v>0.85</v>
      </c>
      <c r="C86">
        <v>8.5180409790375194E-2</v>
      </c>
      <c r="D86" s="12">
        <v>0.15</v>
      </c>
      <c r="E86" s="13">
        <v>0.85</v>
      </c>
      <c r="F86">
        <v>0.14192125293096</v>
      </c>
      <c r="G86" s="12">
        <v>0.15</v>
      </c>
      <c r="H86" s="13">
        <v>0.85</v>
      </c>
      <c r="I86">
        <v>6.6178035644812006E-2</v>
      </c>
      <c r="J86" s="12">
        <v>0.15</v>
      </c>
      <c r="K86" s="13">
        <v>0.85</v>
      </c>
      <c r="L86">
        <v>0.10705749846653</v>
      </c>
      <c r="M86" s="12">
        <v>0.15</v>
      </c>
      <c r="N86" s="13">
        <v>0.85</v>
      </c>
      <c r="O86">
        <v>5.9511205388699001E-2</v>
      </c>
      <c r="P86" s="12">
        <v>0.15</v>
      </c>
      <c r="Q86" s="13">
        <v>0.85</v>
      </c>
      <c r="R86" s="27">
        <v>0.119939819159104</v>
      </c>
    </row>
    <row r="87" spans="1:18" x14ac:dyDescent="0.25">
      <c r="A87" s="12">
        <v>0.2</v>
      </c>
      <c r="B87" s="13">
        <v>0.8</v>
      </c>
      <c r="C87">
        <v>8.2049919206931804E-2</v>
      </c>
      <c r="D87" s="12">
        <v>0.2</v>
      </c>
      <c r="E87" s="13">
        <v>0.8</v>
      </c>
      <c r="F87">
        <v>0.13702185833407299</v>
      </c>
      <c r="G87" s="12">
        <v>0.2</v>
      </c>
      <c r="H87" s="13">
        <v>0.8</v>
      </c>
      <c r="I87">
        <v>6.3555836045842307E-2</v>
      </c>
      <c r="J87" s="12">
        <v>0.2</v>
      </c>
      <c r="K87" s="13">
        <v>0.8</v>
      </c>
      <c r="L87">
        <v>0.103279592167884</v>
      </c>
      <c r="M87" s="12">
        <v>0.2</v>
      </c>
      <c r="N87" s="13">
        <v>0.8</v>
      </c>
      <c r="O87">
        <v>5.7158770581982897E-2</v>
      </c>
      <c r="P87" s="12">
        <v>0.2</v>
      </c>
      <c r="Q87" s="13">
        <v>0.8</v>
      </c>
      <c r="R87" s="27">
        <v>0.11529029725974201</v>
      </c>
    </row>
    <row r="88" spans="1:18" x14ac:dyDescent="0.25">
      <c r="A88" s="12">
        <v>0.25</v>
      </c>
      <c r="B88" s="13">
        <v>0.75</v>
      </c>
      <c r="C88">
        <v>7.8919428623488594E-2</v>
      </c>
      <c r="D88" s="12">
        <v>0.25</v>
      </c>
      <c r="E88" s="13">
        <v>0.75</v>
      </c>
      <c r="F88">
        <v>0.132122463737185</v>
      </c>
      <c r="G88" s="12">
        <v>0.25</v>
      </c>
      <c r="H88" s="13">
        <v>0.75</v>
      </c>
      <c r="I88">
        <v>6.0933636446872698E-2</v>
      </c>
      <c r="J88" s="12">
        <v>0.25</v>
      </c>
      <c r="K88" s="13">
        <v>0.75</v>
      </c>
      <c r="L88">
        <v>9.9501685869239395E-2</v>
      </c>
      <c r="M88" s="12">
        <v>0.25</v>
      </c>
      <c r="N88" s="13">
        <v>0.75</v>
      </c>
      <c r="O88">
        <v>5.48063357752668E-2</v>
      </c>
      <c r="P88" s="12">
        <v>0.25</v>
      </c>
      <c r="Q88" s="13">
        <v>0.75</v>
      </c>
      <c r="R88" s="27">
        <v>0.110640775360381</v>
      </c>
    </row>
    <row r="89" spans="1:18" x14ac:dyDescent="0.25">
      <c r="A89" s="12">
        <v>0.3</v>
      </c>
      <c r="B89" s="13">
        <v>0.7</v>
      </c>
      <c r="C89">
        <v>7.5788938040045203E-2</v>
      </c>
      <c r="D89" s="12">
        <v>0.3</v>
      </c>
      <c r="E89" s="13">
        <v>0.7</v>
      </c>
      <c r="F89">
        <v>0.12722306914029799</v>
      </c>
      <c r="G89" s="12">
        <v>0.3</v>
      </c>
      <c r="H89" s="13">
        <v>0.7</v>
      </c>
      <c r="I89">
        <v>5.83114368479032E-2</v>
      </c>
      <c r="J89" s="12">
        <v>0.3</v>
      </c>
      <c r="K89" s="13">
        <v>0.7</v>
      </c>
      <c r="L89">
        <v>9.57237795705939E-2</v>
      </c>
      <c r="M89" s="12">
        <v>0.3</v>
      </c>
      <c r="N89" s="13">
        <v>0.7</v>
      </c>
      <c r="O89">
        <v>5.24539009685508E-2</v>
      </c>
      <c r="P89" s="12">
        <v>0.3</v>
      </c>
      <c r="Q89" s="13">
        <v>0.7</v>
      </c>
      <c r="R89" s="27">
        <v>0.10599125346101899</v>
      </c>
    </row>
    <row r="90" spans="1:18" x14ac:dyDescent="0.25">
      <c r="A90" s="12">
        <v>0.35</v>
      </c>
      <c r="B90" s="13">
        <v>0.65</v>
      </c>
      <c r="C90">
        <v>7.2658447456601799E-2</v>
      </c>
      <c r="D90" s="12">
        <v>0.35</v>
      </c>
      <c r="E90" s="13">
        <v>0.65</v>
      </c>
      <c r="F90">
        <v>0.122323674543411</v>
      </c>
      <c r="G90" s="12">
        <v>0.35</v>
      </c>
      <c r="H90" s="13">
        <v>0.65</v>
      </c>
      <c r="I90">
        <v>5.5689237248933599E-2</v>
      </c>
      <c r="J90" s="12">
        <v>0.35</v>
      </c>
      <c r="K90" s="13">
        <v>0.65</v>
      </c>
      <c r="L90">
        <v>9.1945873271948406E-2</v>
      </c>
      <c r="M90" s="12">
        <v>0.35</v>
      </c>
      <c r="N90" s="13">
        <v>0.65</v>
      </c>
      <c r="O90">
        <v>5.0101466161834599E-2</v>
      </c>
      <c r="P90" s="12">
        <v>0.35</v>
      </c>
      <c r="Q90" s="13">
        <v>0.65</v>
      </c>
      <c r="R90" s="27">
        <v>0.101341731561657</v>
      </c>
    </row>
    <row r="91" spans="1:18" x14ac:dyDescent="0.25">
      <c r="A91" s="12">
        <v>0.4</v>
      </c>
      <c r="B91" s="13">
        <v>0.6</v>
      </c>
      <c r="C91">
        <v>6.9527956873158603E-2</v>
      </c>
      <c r="D91" s="12">
        <v>0.4</v>
      </c>
      <c r="E91" s="13">
        <v>0.6</v>
      </c>
      <c r="F91">
        <v>0.117424279946524</v>
      </c>
      <c r="G91" s="12">
        <v>0.4</v>
      </c>
      <c r="H91" s="13">
        <v>0.6</v>
      </c>
      <c r="I91">
        <v>5.3067037649964101E-2</v>
      </c>
      <c r="J91" s="12">
        <v>0.4</v>
      </c>
      <c r="K91" s="13">
        <v>0.6</v>
      </c>
      <c r="L91">
        <v>8.8167966973302994E-2</v>
      </c>
      <c r="M91" s="12">
        <v>0.4</v>
      </c>
      <c r="N91" s="13">
        <v>0.6</v>
      </c>
      <c r="O91">
        <v>4.7749031355118501E-2</v>
      </c>
      <c r="P91" s="12">
        <v>0.4</v>
      </c>
      <c r="Q91" s="13">
        <v>0.6</v>
      </c>
      <c r="R91" s="27">
        <v>9.66922096622959E-2</v>
      </c>
    </row>
    <row r="92" spans="1:18" x14ac:dyDescent="0.25">
      <c r="A92" s="12">
        <v>0.45</v>
      </c>
      <c r="B92" s="13">
        <v>0.55000000000000004</v>
      </c>
      <c r="C92">
        <v>6.6397466289715296E-2</v>
      </c>
      <c r="D92" s="12">
        <v>0.45</v>
      </c>
      <c r="E92" s="13">
        <v>0.55000000000000004</v>
      </c>
      <c r="F92">
        <v>0.11252488534963601</v>
      </c>
      <c r="G92" s="12">
        <v>0.45</v>
      </c>
      <c r="H92" s="13">
        <v>0.55000000000000004</v>
      </c>
      <c r="I92">
        <v>5.0444838050994499E-2</v>
      </c>
      <c r="J92" s="12">
        <v>0.45</v>
      </c>
      <c r="K92" s="13">
        <v>0.55000000000000004</v>
      </c>
      <c r="L92">
        <v>8.4390060674657499E-2</v>
      </c>
      <c r="M92" s="12">
        <v>0.45</v>
      </c>
      <c r="N92" s="13">
        <v>0.55000000000000004</v>
      </c>
      <c r="O92">
        <v>4.5396596548402397E-2</v>
      </c>
      <c r="P92" s="12">
        <v>0.45</v>
      </c>
      <c r="Q92" s="13">
        <v>0.55000000000000004</v>
      </c>
      <c r="R92" s="27">
        <v>9.20426877629342E-2</v>
      </c>
    </row>
    <row r="93" spans="1:18" x14ac:dyDescent="0.25">
      <c r="A93" s="12">
        <v>0.5</v>
      </c>
      <c r="B93" s="13">
        <v>0.5</v>
      </c>
      <c r="C93">
        <v>6.3266975706272099E-2</v>
      </c>
      <c r="D93" s="12">
        <v>0.5</v>
      </c>
      <c r="E93" s="13">
        <v>0.5</v>
      </c>
      <c r="F93">
        <v>0.10762549075274901</v>
      </c>
      <c r="G93" s="12">
        <v>0.5</v>
      </c>
      <c r="H93" s="13">
        <v>0.5</v>
      </c>
      <c r="I93">
        <v>4.78226384520248E-2</v>
      </c>
      <c r="J93" s="12">
        <v>0.5</v>
      </c>
      <c r="K93" s="13">
        <v>0.5</v>
      </c>
      <c r="L93">
        <v>8.0612154376011894E-2</v>
      </c>
      <c r="M93" s="12">
        <v>0.5</v>
      </c>
      <c r="N93" s="13">
        <v>0.5</v>
      </c>
      <c r="O93">
        <v>4.3044161741686397E-2</v>
      </c>
      <c r="P93" s="12">
        <v>0.5</v>
      </c>
      <c r="Q93" s="13">
        <v>0.5</v>
      </c>
      <c r="R93" s="27">
        <v>8.73931658635725E-2</v>
      </c>
    </row>
    <row r="94" spans="1:18" x14ac:dyDescent="0.25">
      <c r="A94" s="12">
        <v>0.55000000000000004</v>
      </c>
      <c r="B94" s="13">
        <v>0.45</v>
      </c>
      <c r="C94">
        <v>6.0136485122828702E-2</v>
      </c>
      <c r="D94" s="12">
        <v>0.55000000000000004</v>
      </c>
      <c r="E94" s="13">
        <v>0.45</v>
      </c>
      <c r="F94">
        <v>0.10272609615586201</v>
      </c>
      <c r="G94" s="12">
        <v>0.55000000000000004</v>
      </c>
      <c r="H94" s="13">
        <v>0.45</v>
      </c>
      <c r="I94">
        <v>4.5200438853055303E-2</v>
      </c>
      <c r="J94" s="12">
        <v>0.55000000000000004</v>
      </c>
      <c r="K94" s="13">
        <v>0.45</v>
      </c>
      <c r="L94">
        <v>7.6834248077366593E-2</v>
      </c>
      <c r="M94" s="12">
        <v>0.55000000000000004</v>
      </c>
      <c r="N94" s="13">
        <v>0.45</v>
      </c>
      <c r="O94">
        <v>4.0691726934970203E-2</v>
      </c>
      <c r="P94" s="12">
        <v>0.55000000000000004</v>
      </c>
      <c r="Q94" s="13">
        <v>0.45</v>
      </c>
      <c r="R94" s="27">
        <v>8.27436439642108E-2</v>
      </c>
    </row>
    <row r="95" spans="1:18" x14ac:dyDescent="0.25">
      <c r="A95" s="12">
        <v>0.6</v>
      </c>
      <c r="B95" s="13">
        <v>0.39999999999999902</v>
      </c>
      <c r="C95">
        <v>5.7005994539385402E-2</v>
      </c>
      <c r="D95" s="12">
        <v>0.6</v>
      </c>
      <c r="E95" s="13">
        <v>0.39999999999999902</v>
      </c>
      <c r="F95">
        <v>9.7826701558975104E-2</v>
      </c>
      <c r="G95" s="12">
        <v>0.6</v>
      </c>
      <c r="H95" s="13">
        <v>0.39999999999999902</v>
      </c>
      <c r="I95">
        <v>4.2578239254085798E-2</v>
      </c>
      <c r="J95" s="12">
        <v>0.6</v>
      </c>
      <c r="K95" s="13">
        <v>0.39999999999999902</v>
      </c>
      <c r="L95">
        <v>7.3056341778721098E-2</v>
      </c>
      <c r="M95" s="12">
        <v>0.6</v>
      </c>
      <c r="N95" s="13">
        <v>0.39999999999999902</v>
      </c>
      <c r="O95">
        <v>3.8339292128254099E-2</v>
      </c>
      <c r="P95" s="12">
        <v>0.6</v>
      </c>
      <c r="Q95" s="13">
        <v>0.39999999999999902</v>
      </c>
      <c r="R95" s="27">
        <v>7.8094122064849003E-2</v>
      </c>
    </row>
    <row r="96" spans="1:18" x14ac:dyDescent="0.25">
      <c r="A96" s="12">
        <v>0.65</v>
      </c>
      <c r="B96" s="13">
        <v>0.34999999999999898</v>
      </c>
      <c r="C96">
        <v>5.3875503955942101E-2</v>
      </c>
      <c r="D96" s="12">
        <v>0.65</v>
      </c>
      <c r="E96" s="13">
        <v>0.34999999999999898</v>
      </c>
      <c r="F96">
        <v>9.2927306962087994E-2</v>
      </c>
      <c r="G96" s="12">
        <v>0.65</v>
      </c>
      <c r="H96" s="13">
        <v>0.34999999999999898</v>
      </c>
      <c r="I96">
        <v>3.9956039655116099E-2</v>
      </c>
      <c r="J96" s="12">
        <v>0.65</v>
      </c>
      <c r="K96" s="13">
        <v>0.34999999999999898</v>
      </c>
      <c r="L96">
        <v>6.9278435480075506E-2</v>
      </c>
      <c r="M96" s="12">
        <v>0.65</v>
      </c>
      <c r="N96" s="13">
        <v>0.34999999999999898</v>
      </c>
      <c r="O96">
        <v>3.5986857321538002E-2</v>
      </c>
      <c r="P96" s="12">
        <v>0.65</v>
      </c>
      <c r="Q96" s="13">
        <v>0.34999999999999898</v>
      </c>
      <c r="R96" s="27">
        <v>7.34446001654874E-2</v>
      </c>
    </row>
    <row r="97" spans="1:18" x14ac:dyDescent="0.25">
      <c r="A97" s="12">
        <v>0.7</v>
      </c>
      <c r="B97" s="13">
        <v>0.29999999999999899</v>
      </c>
      <c r="C97">
        <v>5.0745013372498697E-2</v>
      </c>
      <c r="D97" s="12">
        <v>0.7</v>
      </c>
      <c r="E97" s="13">
        <v>0.29999999999999899</v>
      </c>
      <c r="F97">
        <v>8.8027912365200606E-2</v>
      </c>
      <c r="G97" s="12">
        <v>0.7</v>
      </c>
      <c r="H97" s="13">
        <v>0.29999999999999899</v>
      </c>
      <c r="I97">
        <v>3.7333840056146601E-2</v>
      </c>
      <c r="J97" s="12">
        <v>0.7</v>
      </c>
      <c r="K97" s="13">
        <v>0.29999999999999899</v>
      </c>
      <c r="L97">
        <v>6.5500529181430095E-2</v>
      </c>
      <c r="M97" s="12">
        <v>0.7</v>
      </c>
      <c r="N97" s="13">
        <v>0.29999999999999899</v>
      </c>
      <c r="O97">
        <v>3.3634422514822002E-2</v>
      </c>
      <c r="P97" s="12">
        <v>0.7</v>
      </c>
      <c r="Q97" s="13">
        <v>0.29999999999999899</v>
      </c>
      <c r="R97" s="27">
        <v>6.8795078266125603E-2</v>
      </c>
    </row>
    <row r="98" spans="1:18" x14ac:dyDescent="0.25">
      <c r="A98" s="12">
        <v>0.75</v>
      </c>
      <c r="B98" s="13">
        <v>0.249999999999999</v>
      </c>
      <c r="C98">
        <v>4.7614522789055598E-2</v>
      </c>
      <c r="D98" s="12">
        <v>0.75</v>
      </c>
      <c r="E98" s="13">
        <v>0.249999999999999</v>
      </c>
      <c r="F98">
        <v>8.3128517768313204E-2</v>
      </c>
      <c r="G98" s="12">
        <v>0.75</v>
      </c>
      <c r="H98" s="13">
        <v>0.249999999999999</v>
      </c>
      <c r="I98">
        <v>3.4711640457177E-2</v>
      </c>
      <c r="J98" s="12">
        <v>0.75</v>
      </c>
      <c r="K98" s="13">
        <v>0.249999999999999</v>
      </c>
      <c r="L98">
        <v>6.1722622882784697E-2</v>
      </c>
      <c r="M98" s="12">
        <v>0.75</v>
      </c>
      <c r="N98" s="13">
        <v>0.249999999999999</v>
      </c>
      <c r="O98">
        <v>3.12819877081058E-2</v>
      </c>
      <c r="P98" s="12">
        <v>0.75</v>
      </c>
      <c r="Q98" s="13">
        <v>0.249999999999999</v>
      </c>
      <c r="R98" s="27">
        <v>6.4145556366764001E-2</v>
      </c>
    </row>
    <row r="99" spans="1:18" x14ac:dyDescent="0.25">
      <c r="A99" s="12">
        <v>0.8</v>
      </c>
      <c r="B99" s="13">
        <v>0.19999999999999901</v>
      </c>
      <c r="C99">
        <v>4.4484032205612201E-2</v>
      </c>
      <c r="D99" s="12">
        <v>0.8</v>
      </c>
      <c r="E99" s="13">
        <v>0.19999999999999901</v>
      </c>
      <c r="F99">
        <v>7.8229123171425996E-2</v>
      </c>
      <c r="G99" s="12">
        <v>0.8</v>
      </c>
      <c r="H99" s="13">
        <v>0.19999999999999901</v>
      </c>
      <c r="I99">
        <v>3.2089440858207502E-2</v>
      </c>
      <c r="J99" s="12">
        <v>0.8</v>
      </c>
      <c r="K99" s="13">
        <v>0.19999999999999901</v>
      </c>
      <c r="L99">
        <v>5.7944716584139098E-2</v>
      </c>
      <c r="M99" s="12">
        <v>0.8</v>
      </c>
      <c r="N99" s="13">
        <v>0.19999999999999901</v>
      </c>
      <c r="O99">
        <v>2.89295529013898E-2</v>
      </c>
      <c r="P99" s="12">
        <v>0.8</v>
      </c>
      <c r="Q99" s="13">
        <v>0.19999999999999901</v>
      </c>
      <c r="R99" s="27">
        <v>5.9496034467402197E-2</v>
      </c>
    </row>
    <row r="100" spans="1:18" x14ac:dyDescent="0.25">
      <c r="A100" s="12">
        <v>0.85</v>
      </c>
      <c r="B100" s="13">
        <v>0.149999999999999</v>
      </c>
      <c r="C100">
        <v>4.13535416221689E-2</v>
      </c>
      <c r="D100" s="12">
        <v>0.85</v>
      </c>
      <c r="E100" s="13">
        <v>0.149999999999999</v>
      </c>
      <c r="F100">
        <v>7.3329728574538705E-2</v>
      </c>
      <c r="G100" s="12">
        <v>0.85</v>
      </c>
      <c r="H100" s="13">
        <v>0.149999999999999</v>
      </c>
      <c r="I100">
        <v>2.94672412592379E-2</v>
      </c>
      <c r="J100" s="12">
        <v>0.85</v>
      </c>
      <c r="K100" s="13">
        <v>0.149999999999999</v>
      </c>
      <c r="L100">
        <v>5.4166810285493597E-2</v>
      </c>
      <c r="M100" s="12">
        <v>0.85</v>
      </c>
      <c r="N100" s="13">
        <v>0.149999999999999</v>
      </c>
      <c r="O100">
        <v>2.65771180946737E-2</v>
      </c>
      <c r="P100" s="12">
        <v>0.85</v>
      </c>
      <c r="Q100" s="13">
        <v>0.149999999999999</v>
      </c>
      <c r="R100" s="27">
        <v>5.4846512568040497E-2</v>
      </c>
    </row>
    <row r="101" spans="1:18" x14ac:dyDescent="0.25">
      <c r="A101" s="12">
        <v>0.9</v>
      </c>
      <c r="B101" s="13">
        <v>9.9999999999999006E-2</v>
      </c>
      <c r="C101">
        <v>3.82230510387256E-2</v>
      </c>
      <c r="D101" s="12">
        <v>0.9</v>
      </c>
      <c r="E101" s="13">
        <v>9.9999999999999006E-2</v>
      </c>
      <c r="F101">
        <v>6.8430333977651497E-2</v>
      </c>
      <c r="G101" s="12">
        <v>0.9</v>
      </c>
      <c r="H101" s="13">
        <v>9.9999999999999006E-2</v>
      </c>
      <c r="I101">
        <v>2.6845041660268298E-2</v>
      </c>
      <c r="J101" s="12">
        <v>0.9</v>
      </c>
      <c r="K101" s="13">
        <v>9.9999999999999006E-2</v>
      </c>
      <c r="L101">
        <v>5.0388903986848102E-2</v>
      </c>
      <c r="M101" s="12">
        <v>0.9</v>
      </c>
      <c r="N101" s="13">
        <v>9.9999999999999006E-2</v>
      </c>
      <c r="O101">
        <v>2.4224683287957498E-2</v>
      </c>
      <c r="P101" s="12">
        <v>0.9</v>
      </c>
      <c r="Q101" s="13">
        <v>9.9999999999999006E-2</v>
      </c>
      <c r="R101" s="27">
        <v>5.0196990668678797E-2</v>
      </c>
    </row>
    <row r="102" spans="1:18" x14ac:dyDescent="0.25">
      <c r="A102" s="12">
        <v>0.95</v>
      </c>
      <c r="B102" s="13">
        <v>4.9999999999998997E-2</v>
      </c>
      <c r="C102">
        <v>3.50925604552823E-2</v>
      </c>
      <c r="D102" s="12">
        <v>0.95</v>
      </c>
      <c r="E102" s="13">
        <v>4.9999999999998997E-2</v>
      </c>
      <c r="F102">
        <v>6.3530939380764206E-2</v>
      </c>
      <c r="G102" s="12">
        <v>0.95</v>
      </c>
      <c r="H102" s="13">
        <v>4.9999999999998997E-2</v>
      </c>
      <c r="I102">
        <v>2.42228420612987E-2</v>
      </c>
      <c r="J102" s="12">
        <v>0.95</v>
      </c>
      <c r="K102" s="13">
        <v>4.9999999999998997E-2</v>
      </c>
      <c r="L102">
        <v>4.66109976882026E-2</v>
      </c>
      <c r="M102" s="12">
        <v>0.95</v>
      </c>
      <c r="N102" s="13">
        <v>4.9999999999998997E-2</v>
      </c>
      <c r="O102">
        <v>2.1872248481241498E-2</v>
      </c>
      <c r="P102" s="12">
        <v>0.95</v>
      </c>
      <c r="Q102" s="13">
        <v>4.9999999999998997E-2</v>
      </c>
      <c r="R102" s="27">
        <v>4.5547468769317097E-2</v>
      </c>
    </row>
    <row r="103" spans="1:18" x14ac:dyDescent="0.25">
      <c r="A103" s="16">
        <v>1</v>
      </c>
      <c r="B103" s="17">
        <v>0</v>
      </c>
      <c r="C103" s="26">
        <v>3.1962069871838902E-2</v>
      </c>
      <c r="D103" s="16">
        <v>1</v>
      </c>
      <c r="E103" s="17">
        <v>0</v>
      </c>
      <c r="F103" s="26">
        <v>5.8631544783876999E-2</v>
      </c>
      <c r="G103" s="16">
        <v>1</v>
      </c>
      <c r="H103" s="17">
        <v>0</v>
      </c>
      <c r="I103" s="26">
        <v>2.1600642462329098E-2</v>
      </c>
      <c r="J103" s="16">
        <v>1</v>
      </c>
      <c r="K103" s="17">
        <v>0</v>
      </c>
      <c r="L103" s="26">
        <v>4.2833091389557099E-2</v>
      </c>
      <c r="M103" s="16">
        <v>1</v>
      </c>
      <c r="N103" s="17">
        <v>0</v>
      </c>
      <c r="O103" s="26">
        <v>1.9519813674525401E-2</v>
      </c>
      <c r="P103" s="16">
        <v>1</v>
      </c>
      <c r="Q103" s="17">
        <v>0</v>
      </c>
      <c r="R103" s="28">
        <v>4.08979468699553E-2</v>
      </c>
    </row>
    <row r="108" spans="1:18" x14ac:dyDescent="0.25">
      <c r="A108" s="273" t="s">
        <v>47</v>
      </c>
      <c r="B108" s="274"/>
      <c r="C108" s="274"/>
      <c r="D108" s="274"/>
      <c r="E108" s="274"/>
      <c r="F108" s="274"/>
      <c r="G108" s="274"/>
      <c r="H108" s="274"/>
      <c r="I108" s="274"/>
      <c r="J108" s="274"/>
      <c r="K108" s="274"/>
      <c r="L108" s="274"/>
      <c r="M108" s="274"/>
      <c r="N108" s="274"/>
      <c r="O108" s="274"/>
      <c r="P108" s="274"/>
      <c r="Q108" s="274"/>
      <c r="R108" s="274"/>
    </row>
    <row r="109" spans="1:18" x14ac:dyDescent="0.25">
      <c r="A109" s="268" t="s">
        <v>31</v>
      </c>
      <c r="B109" s="268"/>
      <c r="C109" s="268"/>
      <c r="D109" s="268"/>
      <c r="E109" s="268"/>
      <c r="F109" s="268"/>
      <c r="G109" s="267" t="s">
        <v>32</v>
      </c>
      <c r="H109" s="268"/>
      <c r="I109" s="268"/>
      <c r="J109" s="268"/>
      <c r="K109" s="268"/>
      <c r="L109" s="269"/>
      <c r="M109" s="267" t="s">
        <v>33</v>
      </c>
      <c r="N109" s="268"/>
      <c r="O109" s="268"/>
      <c r="P109" s="268"/>
      <c r="Q109" s="268"/>
      <c r="R109" s="269"/>
    </row>
    <row r="110" spans="1:18" x14ac:dyDescent="0.25">
      <c r="A110" s="270" t="s">
        <v>24</v>
      </c>
      <c r="B110" s="271"/>
      <c r="C110" s="272"/>
      <c r="D110" s="270" t="s">
        <v>30</v>
      </c>
      <c r="E110" s="271"/>
      <c r="F110" s="272"/>
      <c r="G110" s="270" t="s">
        <v>24</v>
      </c>
      <c r="H110" s="271"/>
      <c r="I110" s="272"/>
      <c r="J110" s="270" t="s">
        <v>30</v>
      </c>
      <c r="K110" s="271"/>
      <c r="L110" s="272"/>
      <c r="M110" s="270" t="s">
        <v>24</v>
      </c>
      <c r="N110" s="271"/>
      <c r="O110" s="272"/>
      <c r="P110" s="270" t="s">
        <v>30</v>
      </c>
      <c r="Q110" s="271"/>
      <c r="R110" s="272"/>
    </row>
    <row r="111" spans="1:18" x14ac:dyDescent="0.25">
      <c r="A111" s="12" t="s">
        <v>29</v>
      </c>
      <c r="B111">
        <v>436</v>
      </c>
      <c r="C111" s="14"/>
      <c r="D111" s="12" t="s">
        <v>29</v>
      </c>
      <c r="E111" s="13">
        <v>429</v>
      </c>
      <c r="F111" s="39"/>
      <c r="G111" s="12" t="s">
        <v>29</v>
      </c>
      <c r="H111" s="13">
        <v>480</v>
      </c>
      <c r="I111" s="14"/>
      <c r="J111" s="12" t="s">
        <v>29</v>
      </c>
      <c r="K111" s="62">
        <v>459</v>
      </c>
      <c r="L111" s="39"/>
      <c r="M111" s="12" t="s">
        <v>29</v>
      </c>
      <c r="N111" s="62">
        <v>482</v>
      </c>
      <c r="O111" s="39"/>
      <c r="P111" s="12" t="s">
        <v>29</v>
      </c>
      <c r="Q111" s="62">
        <v>457</v>
      </c>
      <c r="R111" s="39"/>
    </row>
    <row r="112" spans="1:18" x14ac:dyDescent="0.25">
      <c r="A112" s="12" t="s">
        <v>46</v>
      </c>
      <c r="B112">
        <v>419</v>
      </c>
      <c r="C112" s="14"/>
      <c r="D112" s="12" t="s">
        <v>46</v>
      </c>
      <c r="E112" s="13">
        <v>426</v>
      </c>
      <c r="F112" s="39"/>
      <c r="G112" s="12" t="s">
        <v>46</v>
      </c>
      <c r="H112" s="13">
        <v>420</v>
      </c>
      <c r="I112" s="14"/>
      <c r="J112" s="12" t="s">
        <v>46</v>
      </c>
      <c r="K112" s="62">
        <v>429</v>
      </c>
      <c r="L112" s="39"/>
      <c r="M112" s="12" t="s">
        <v>46</v>
      </c>
      <c r="N112" s="62">
        <v>418</v>
      </c>
      <c r="O112" s="39"/>
      <c r="P112" s="12" t="s">
        <v>46</v>
      </c>
      <c r="Q112" s="62">
        <v>418</v>
      </c>
      <c r="R112" s="39"/>
    </row>
    <row r="113" spans="1:18" x14ac:dyDescent="0.25">
      <c r="A113" s="12" t="s">
        <v>4</v>
      </c>
      <c r="B113" s="2">
        <v>9.2161145833333333E-2</v>
      </c>
      <c r="C113" s="14"/>
      <c r="D113" s="12" t="s">
        <v>4</v>
      </c>
      <c r="E113" s="20">
        <v>8.9155300925925926E-2</v>
      </c>
      <c r="F113" s="39"/>
      <c r="G113" s="12" t="s">
        <v>4</v>
      </c>
      <c r="H113" s="20">
        <v>4.9068090277777775E-2</v>
      </c>
      <c r="I113" s="14"/>
      <c r="J113" s="19" t="s">
        <v>4</v>
      </c>
      <c r="K113" s="20">
        <v>5.1342592592592586E-2</v>
      </c>
      <c r="L113" s="39"/>
      <c r="M113" s="12" t="s">
        <v>4</v>
      </c>
      <c r="N113" s="20">
        <v>4.1101747685185187E-2</v>
      </c>
      <c r="O113" s="39"/>
      <c r="P113" s="12" t="s">
        <v>4</v>
      </c>
      <c r="Q113" s="20">
        <v>4.1532546296296297E-2</v>
      </c>
      <c r="R113" s="39"/>
    </row>
    <row r="114" spans="1:18" x14ac:dyDescent="0.25">
      <c r="A114" s="12" t="s">
        <v>45</v>
      </c>
      <c r="C114" s="14"/>
      <c r="D114" s="12" t="s">
        <v>45</v>
      </c>
      <c r="E114" s="20"/>
      <c r="F114" s="39"/>
      <c r="G114" s="12" t="s">
        <v>45</v>
      </c>
      <c r="H114" s="20"/>
      <c r="I114" s="14"/>
      <c r="J114" s="12" t="s">
        <v>45</v>
      </c>
      <c r="K114" s="40"/>
      <c r="L114" s="39"/>
      <c r="M114" s="12" t="s">
        <v>45</v>
      </c>
      <c r="N114" s="40"/>
      <c r="O114" s="39"/>
      <c r="P114" s="12" t="s">
        <v>45</v>
      </c>
      <c r="Q114" s="40"/>
      <c r="R114" s="39"/>
    </row>
    <row r="115" spans="1:18" x14ac:dyDescent="0.25">
      <c r="A115" s="12" t="s">
        <v>25</v>
      </c>
      <c r="B115">
        <v>19.105876912065401</v>
      </c>
      <c r="C115" s="14"/>
      <c r="D115" s="12" t="s">
        <v>25</v>
      </c>
      <c r="E115" s="15">
        <v>30.4410562486628</v>
      </c>
      <c r="F115" s="39"/>
      <c r="G115" s="12" t="s">
        <v>25</v>
      </c>
      <c r="H115" s="15">
        <v>11.7171987649582</v>
      </c>
      <c r="I115" s="14"/>
      <c r="J115" s="12" t="s">
        <v>25</v>
      </c>
      <c r="K115" s="62">
        <v>36.3955595198479</v>
      </c>
      <c r="L115" s="39"/>
      <c r="M115" s="12" t="s">
        <v>25</v>
      </c>
      <c r="N115" s="62">
        <v>12.3467160636363</v>
      </c>
      <c r="O115" s="39"/>
      <c r="P115" s="12" t="s">
        <v>25</v>
      </c>
      <c r="Q115" s="62">
        <v>23.247041287001199</v>
      </c>
      <c r="R115" s="39"/>
    </row>
    <row r="116" spans="1:18" x14ac:dyDescent="0.25">
      <c r="A116" s="12" t="s">
        <v>27</v>
      </c>
      <c r="B116" s="13" t="s">
        <v>28</v>
      </c>
      <c r="C116" s="14" t="s">
        <v>26</v>
      </c>
      <c r="D116" s="12" t="s">
        <v>27</v>
      </c>
      <c r="E116" s="13" t="s">
        <v>28</v>
      </c>
      <c r="F116" s="14" t="s">
        <v>26</v>
      </c>
      <c r="G116" s="12" t="s">
        <v>27</v>
      </c>
      <c r="H116" s="13" t="s">
        <v>28</v>
      </c>
      <c r="I116" s="14" t="s">
        <v>26</v>
      </c>
      <c r="J116" s="12" t="s">
        <v>27</v>
      </c>
      <c r="K116" s="13" t="s">
        <v>28</v>
      </c>
      <c r="L116" s="14" t="s">
        <v>26</v>
      </c>
      <c r="M116" s="12" t="s">
        <v>27</v>
      </c>
      <c r="N116" s="13" t="s">
        <v>28</v>
      </c>
      <c r="O116" s="14" t="s">
        <v>26</v>
      </c>
      <c r="P116" s="12" t="s">
        <v>27</v>
      </c>
      <c r="Q116" s="13" t="s">
        <v>28</v>
      </c>
      <c r="R116" s="14" t="s">
        <v>26</v>
      </c>
    </row>
    <row r="117" spans="1:18" x14ac:dyDescent="0.25">
      <c r="A117" s="12">
        <v>0</v>
      </c>
      <c r="B117" s="13">
        <v>1</v>
      </c>
      <c r="C117">
        <v>0.18552327136649699</v>
      </c>
      <c r="D117" s="12">
        <v>0</v>
      </c>
      <c r="E117" s="13">
        <v>1</v>
      </c>
      <c r="F117" s="14">
        <v>0.21626909681752801</v>
      </c>
      <c r="G117" s="12">
        <v>0</v>
      </c>
      <c r="H117" s="13">
        <v>1</v>
      </c>
      <c r="I117" s="21">
        <v>8.6990669908707893E-2</v>
      </c>
      <c r="J117" s="12">
        <v>0</v>
      </c>
      <c r="K117" s="13">
        <v>1</v>
      </c>
      <c r="L117">
        <v>0.168763162030794</v>
      </c>
      <c r="M117" s="12">
        <v>0</v>
      </c>
      <c r="N117" s="13">
        <v>1</v>
      </c>
      <c r="O117" s="23">
        <v>8.9400925779676801E-2</v>
      </c>
      <c r="P117" s="12">
        <v>0</v>
      </c>
      <c r="Q117" s="13">
        <v>1</v>
      </c>
      <c r="R117" s="27">
        <v>0.13441753435232501</v>
      </c>
    </row>
    <row r="118" spans="1:18" x14ac:dyDescent="0.25">
      <c r="A118" s="12">
        <v>0.05</v>
      </c>
      <c r="B118" s="13">
        <v>0.95</v>
      </c>
      <c r="C118">
        <v>0.17902658626544701</v>
      </c>
      <c r="D118" s="12">
        <v>0.05</v>
      </c>
      <c r="E118" s="13">
        <v>0.95</v>
      </c>
      <c r="F118" s="14">
        <v>0.20904781929916799</v>
      </c>
      <c r="G118" s="12">
        <v>0.05</v>
      </c>
      <c r="H118" s="13">
        <v>0.95</v>
      </c>
      <c r="I118" s="21">
        <v>8.4010528289160197E-2</v>
      </c>
      <c r="J118" s="12">
        <v>0.05</v>
      </c>
      <c r="K118" s="13">
        <v>0.95</v>
      </c>
      <c r="L118">
        <v>0.163089699356287</v>
      </c>
      <c r="M118" s="12">
        <v>0.05</v>
      </c>
      <c r="N118" s="13">
        <v>0.95</v>
      </c>
      <c r="O118" s="23">
        <v>8.6247991506912397E-2</v>
      </c>
      <c r="P118" s="12">
        <v>0.05</v>
      </c>
      <c r="Q118" s="13">
        <v>0.95</v>
      </c>
      <c r="R118" s="27">
        <v>0.13003461227756499</v>
      </c>
    </row>
    <row r="119" spans="1:18" x14ac:dyDescent="0.25">
      <c r="A119" s="12">
        <v>0.1</v>
      </c>
      <c r="B119" s="13">
        <v>0.9</v>
      </c>
      <c r="C119">
        <v>0.17252990116439701</v>
      </c>
      <c r="D119" s="12">
        <v>0.1</v>
      </c>
      <c r="E119" s="13">
        <v>0.9</v>
      </c>
      <c r="F119" s="14">
        <v>0.201826541780807</v>
      </c>
      <c r="G119" s="12">
        <v>0.1</v>
      </c>
      <c r="H119" s="13">
        <v>0.9</v>
      </c>
      <c r="I119" s="21">
        <v>8.1030386669612195E-2</v>
      </c>
      <c r="J119" s="12">
        <v>0.1</v>
      </c>
      <c r="K119" s="13">
        <v>0.9</v>
      </c>
      <c r="L119">
        <v>0.15741623668178001</v>
      </c>
      <c r="M119" s="12">
        <v>0.1</v>
      </c>
      <c r="N119" s="13">
        <v>0.9</v>
      </c>
      <c r="O119" s="23">
        <v>8.3095057234147798E-2</v>
      </c>
      <c r="P119" s="12">
        <v>0.1</v>
      </c>
      <c r="Q119" s="13">
        <v>0.9</v>
      </c>
      <c r="R119" s="27">
        <v>0.12565169020280501</v>
      </c>
    </row>
    <row r="120" spans="1:18" x14ac:dyDescent="0.25">
      <c r="A120" s="12">
        <v>0.15</v>
      </c>
      <c r="B120" s="13">
        <v>0.85</v>
      </c>
      <c r="C120">
        <v>0.16603321606334701</v>
      </c>
      <c r="D120" s="12">
        <v>0.15</v>
      </c>
      <c r="E120" s="13">
        <v>0.85</v>
      </c>
      <c r="F120" s="14">
        <v>0.19460526426244601</v>
      </c>
      <c r="G120" s="12">
        <v>0.15</v>
      </c>
      <c r="H120" s="13">
        <v>0.85</v>
      </c>
      <c r="I120" s="21">
        <v>7.8050245050064193E-2</v>
      </c>
      <c r="J120" s="12">
        <v>0.15</v>
      </c>
      <c r="K120" s="13">
        <v>0.85</v>
      </c>
      <c r="L120">
        <v>0.15174277400727201</v>
      </c>
      <c r="M120" s="12">
        <v>0.15</v>
      </c>
      <c r="N120" s="13">
        <v>0.85</v>
      </c>
      <c r="O120" s="23">
        <v>7.9942122961383297E-2</v>
      </c>
      <c r="P120" s="12">
        <v>0.15</v>
      </c>
      <c r="Q120" s="13">
        <v>0.85</v>
      </c>
      <c r="R120" s="27">
        <v>0.121268768128045</v>
      </c>
    </row>
    <row r="121" spans="1:18" x14ac:dyDescent="0.25">
      <c r="A121" s="12">
        <v>0.2</v>
      </c>
      <c r="B121" s="13">
        <v>0.8</v>
      </c>
      <c r="C121">
        <v>0.159536530962297</v>
      </c>
      <c r="D121" s="12">
        <v>0.2</v>
      </c>
      <c r="E121" s="13">
        <v>0.8</v>
      </c>
      <c r="F121" s="14">
        <v>0.18738398674408499</v>
      </c>
      <c r="G121" s="12">
        <v>0.2</v>
      </c>
      <c r="H121" s="13">
        <v>0.8</v>
      </c>
      <c r="I121" s="21">
        <v>7.5070103430516497E-2</v>
      </c>
      <c r="J121" s="12">
        <v>0.2</v>
      </c>
      <c r="K121" s="13">
        <v>0.8</v>
      </c>
      <c r="L121">
        <v>0.14606931133276499</v>
      </c>
      <c r="M121" s="12">
        <v>0.2</v>
      </c>
      <c r="N121" s="13">
        <v>0.8</v>
      </c>
      <c r="O121" s="23">
        <v>7.6789188688618601E-2</v>
      </c>
      <c r="P121" s="12">
        <v>0.2</v>
      </c>
      <c r="Q121" s="13">
        <v>0.8</v>
      </c>
      <c r="R121" s="27">
        <v>0.116885846053286</v>
      </c>
    </row>
    <row r="122" spans="1:18" x14ac:dyDescent="0.25">
      <c r="A122" s="12">
        <v>0.25</v>
      </c>
      <c r="B122" s="13">
        <v>0.75</v>
      </c>
      <c r="C122">
        <v>0.153039845861247</v>
      </c>
      <c r="D122" s="12">
        <v>0.25</v>
      </c>
      <c r="E122" s="13">
        <v>0.75</v>
      </c>
      <c r="F122" s="14">
        <v>0.180162709225724</v>
      </c>
      <c r="G122" s="12">
        <v>0.25</v>
      </c>
      <c r="H122" s="13">
        <v>0.75</v>
      </c>
      <c r="I122" s="21">
        <v>7.2089961810968398E-2</v>
      </c>
      <c r="J122" s="12">
        <v>0.25</v>
      </c>
      <c r="K122" s="13">
        <v>0.75</v>
      </c>
      <c r="L122">
        <v>0.14039584865825799</v>
      </c>
      <c r="M122" s="12">
        <v>0.25</v>
      </c>
      <c r="N122" s="13">
        <v>0.75</v>
      </c>
      <c r="O122" s="23">
        <v>7.3636254415854197E-2</v>
      </c>
      <c r="P122" s="12">
        <v>0.25</v>
      </c>
      <c r="Q122" s="13">
        <v>0.75</v>
      </c>
      <c r="R122" s="27">
        <v>0.112502923978526</v>
      </c>
    </row>
    <row r="123" spans="1:18" x14ac:dyDescent="0.25">
      <c r="A123" s="12">
        <v>0.3</v>
      </c>
      <c r="B123" s="13">
        <v>0.7</v>
      </c>
      <c r="C123">
        <v>0.14654316076019699</v>
      </c>
      <c r="D123" s="12">
        <v>0.3</v>
      </c>
      <c r="E123" s="13">
        <v>0.7</v>
      </c>
      <c r="F123" s="14">
        <v>0.17294143170736301</v>
      </c>
      <c r="G123" s="12">
        <v>0.3</v>
      </c>
      <c r="H123" s="13">
        <v>0.7</v>
      </c>
      <c r="I123" s="21">
        <v>6.9109820191420798E-2</v>
      </c>
      <c r="J123" s="12">
        <v>0.3</v>
      </c>
      <c r="K123" s="13">
        <v>0.7</v>
      </c>
      <c r="L123">
        <v>0.134722385983751</v>
      </c>
      <c r="M123" s="12">
        <v>0.3</v>
      </c>
      <c r="N123" s="13">
        <v>0.7</v>
      </c>
      <c r="O123" s="23">
        <v>7.0483320143089598E-2</v>
      </c>
      <c r="P123" s="12">
        <v>0.3</v>
      </c>
      <c r="Q123" s="13">
        <v>0.7</v>
      </c>
      <c r="R123" s="27">
        <v>0.108120001903766</v>
      </c>
    </row>
    <row r="124" spans="1:18" x14ac:dyDescent="0.25">
      <c r="A124" s="12">
        <v>0.35</v>
      </c>
      <c r="B124" s="13">
        <v>0.65</v>
      </c>
      <c r="C124">
        <v>0.14004647565914699</v>
      </c>
      <c r="D124" s="12">
        <v>0.35</v>
      </c>
      <c r="E124" s="13">
        <v>0.65</v>
      </c>
      <c r="F124" s="14">
        <v>0.16572015418900099</v>
      </c>
      <c r="G124" s="12">
        <v>0.35</v>
      </c>
      <c r="H124" s="13">
        <v>0.65</v>
      </c>
      <c r="I124" s="21">
        <v>6.6129678571872699E-2</v>
      </c>
      <c r="J124" s="12">
        <v>0.35</v>
      </c>
      <c r="K124" s="13">
        <v>0.65</v>
      </c>
      <c r="L124">
        <v>0.129048923309243</v>
      </c>
      <c r="M124" s="12">
        <v>0.35</v>
      </c>
      <c r="N124" s="13">
        <v>0.65</v>
      </c>
      <c r="O124" s="23">
        <v>6.7330385870325096E-2</v>
      </c>
      <c r="P124" s="12">
        <v>0.35</v>
      </c>
      <c r="Q124" s="13">
        <v>0.65</v>
      </c>
      <c r="R124" s="27">
        <v>0.103737079829006</v>
      </c>
    </row>
    <row r="125" spans="1:18" x14ac:dyDescent="0.25">
      <c r="A125" s="12">
        <v>0.4</v>
      </c>
      <c r="B125" s="13">
        <v>0.6</v>
      </c>
      <c r="C125">
        <v>0.13354979055809699</v>
      </c>
      <c r="D125" s="12">
        <v>0.4</v>
      </c>
      <c r="E125" s="13">
        <v>0.6</v>
      </c>
      <c r="F125" s="14">
        <v>0.158498876670641</v>
      </c>
      <c r="G125" s="12">
        <v>0.4</v>
      </c>
      <c r="H125" s="13">
        <v>0.6</v>
      </c>
      <c r="I125" s="21">
        <v>6.3149536952325003E-2</v>
      </c>
      <c r="J125" s="12">
        <v>0.4</v>
      </c>
      <c r="K125" s="13">
        <v>0.6</v>
      </c>
      <c r="L125">
        <v>0.12337546063473601</v>
      </c>
      <c r="M125" s="12">
        <v>0.4</v>
      </c>
      <c r="N125" s="13">
        <v>0.6</v>
      </c>
      <c r="O125" s="23">
        <v>6.4177451597560595E-2</v>
      </c>
      <c r="P125" s="12">
        <v>0.4</v>
      </c>
      <c r="Q125" s="13">
        <v>0.6</v>
      </c>
      <c r="R125" s="27">
        <v>9.93541577542469E-2</v>
      </c>
    </row>
    <row r="126" spans="1:18" x14ac:dyDescent="0.25">
      <c r="A126" s="12">
        <v>0.45</v>
      </c>
      <c r="B126" s="13">
        <v>0.55000000000000004</v>
      </c>
      <c r="C126">
        <v>0.12705310545704701</v>
      </c>
      <c r="D126" s="12">
        <v>0.45</v>
      </c>
      <c r="E126" s="13">
        <v>0.55000000000000004</v>
      </c>
      <c r="F126" s="14">
        <v>0.15127759915228001</v>
      </c>
      <c r="G126" s="12">
        <v>0.45</v>
      </c>
      <c r="H126" s="13">
        <v>0.55000000000000004</v>
      </c>
      <c r="I126" s="21">
        <v>6.0169395332777202E-2</v>
      </c>
      <c r="J126" s="12">
        <v>0.45</v>
      </c>
      <c r="K126" s="13">
        <v>0.55000000000000004</v>
      </c>
      <c r="L126">
        <v>0.117701997960229</v>
      </c>
      <c r="M126" s="12">
        <v>0.45</v>
      </c>
      <c r="N126" s="13">
        <v>0.55000000000000004</v>
      </c>
      <c r="O126" s="23">
        <v>6.1024517324796197E-2</v>
      </c>
      <c r="P126" s="12">
        <v>0.45</v>
      </c>
      <c r="Q126" s="13">
        <v>0.55000000000000004</v>
      </c>
      <c r="R126" s="27">
        <v>9.4971235679486898E-2</v>
      </c>
    </row>
    <row r="127" spans="1:18" x14ac:dyDescent="0.25">
      <c r="A127" s="12">
        <v>0.5</v>
      </c>
      <c r="B127" s="13">
        <v>0.5</v>
      </c>
      <c r="C127">
        <v>0.12055642035599699</v>
      </c>
      <c r="D127" s="12">
        <v>0.5</v>
      </c>
      <c r="E127" s="13">
        <v>0.5</v>
      </c>
      <c r="F127" s="14">
        <v>0.14405632163391799</v>
      </c>
      <c r="G127" s="12">
        <v>0.5</v>
      </c>
      <c r="H127" s="13">
        <v>0.5</v>
      </c>
      <c r="I127" s="21">
        <v>5.7189253713229297E-2</v>
      </c>
      <c r="J127" s="12">
        <v>0.5</v>
      </c>
      <c r="K127" s="13">
        <v>0.5</v>
      </c>
      <c r="L127">
        <v>0.112028535285721</v>
      </c>
      <c r="M127" s="12">
        <v>0.5</v>
      </c>
      <c r="N127" s="13">
        <v>0.5</v>
      </c>
      <c r="O127" s="23">
        <v>5.7871583052031397E-2</v>
      </c>
      <c r="P127" s="12">
        <v>0.5</v>
      </c>
      <c r="Q127" s="13">
        <v>0.5</v>
      </c>
      <c r="R127" s="27">
        <v>9.0588313604726994E-2</v>
      </c>
    </row>
    <row r="128" spans="1:18" x14ac:dyDescent="0.25">
      <c r="A128" s="12">
        <v>0.55000000000000004</v>
      </c>
      <c r="B128" s="13">
        <v>0.45</v>
      </c>
      <c r="C128">
        <v>0.114059735254947</v>
      </c>
      <c r="D128" s="12">
        <v>0.55000000000000004</v>
      </c>
      <c r="E128" s="13">
        <v>0.45</v>
      </c>
      <c r="F128" s="14">
        <v>0.136835044115558</v>
      </c>
      <c r="G128" s="12">
        <v>0.55000000000000004</v>
      </c>
      <c r="H128" s="13">
        <v>0.45</v>
      </c>
      <c r="I128" s="21">
        <v>5.42091120936814E-2</v>
      </c>
      <c r="J128" s="12">
        <v>0.55000000000000004</v>
      </c>
      <c r="K128" s="13">
        <v>0.45</v>
      </c>
      <c r="L128">
        <v>0.106355072611214</v>
      </c>
      <c r="M128" s="12">
        <v>0.55000000000000004</v>
      </c>
      <c r="N128" s="13">
        <v>0.45</v>
      </c>
      <c r="O128" s="23">
        <v>5.4718648779267E-2</v>
      </c>
      <c r="P128" s="12">
        <v>0.55000000000000004</v>
      </c>
      <c r="Q128" s="13">
        <v>0.45</v>
      </c>
      <c r="R128" s="27">
        <v>8.6205391529967298E-2</v>
      </c>
    </row>
    <row r="129" spans="1:18" x14ac:dyDescent="0.25">
      <c r="A129" s="12">
        <v>0.6</v>
      </c>
      <c r="B129" s="13">
        <v>0.39999999999999902</v>
      </c>
      <c r="C129">
        <v>0.107563050153897</v>
      </c>
      <c r="D129" s="12">
        <v>0.6</v>
      </c>
      <c r="E129" s="13">
        <v>0.39999999999999902</v>
      </c>
      <c r="F129" s="14">
        <v>0.12961376659719601</v>
      </c>
      <c r="G129" s="12">
        <v>0.6</v>
      </c>
      <c r="H129" s="13">
        <v>0.39999999999999902</v>
      </c>
      <c r="I129" s="21">
        <v>5.1228970474133599E-2</v>
      </c>
      <c r="J129" s="12">
        <v>0.6</v>
      </c>
      <c r="K129" s="13">
        <v>0.39999999999999902</v>
      </c>
      <c r="L129">
        <v>0.10068160993670699</v>
      </c>
      <c r="M129" s="12">
        <v>0.6</v>
      </c>
      <c r="N129" s="13">
        <v>0.39999999999999902</v>
      </c>
      <c r="O129" s="23">
        <v>5.1565714506502401E-2</v>
      </c>
      <c r="P129" s="12">
        <v>0.6</v>
      </c>
      <c r="Q129" s="13">
        <v>0.39999999999999902</v>
      </c>
      <c r="R129" s="27">
        <v>8.1822469455207394E-2</v>
      </c>
    </row>
    <row r="130" spans="1:18" x14ac:dyDescent="0.25">
      <c r="A130" s="12">
        <v>0.65</v>
      </c>
      <c r="B130" s="13">
        <v>0.34999999999999898</v>
      </c>
      <c r="C130">
        <v>0.101066365052847</v>
      </c>
      <c r="D130" s="12">
        <v>0.65</v>
      </c>
      <c r="E130" s="13">
        <v>0.34999999999999898</v>
      </c>
      <c r="F130" s="14">
        <v>0.122392489078836</v>
      </c>
      <c r="G130" s="12">
        <v>0.65</v>
      </c>
      <c r="H130" s="13">
        <v>0.34999999999999898</v>
      </c>
      <c r="I130" s="21">
        <v>4.8248828854585597E-2</v>
      </c>
      <c r="J130" s="12">
        <v>0.65</v>
      </c>
      <c r="K130" s="13">
        <v>0.34999999999999898</v>
      </c>
      <c r="L130">
        <v>9.5008147262200096E-2</v>
      </c>
      <c r="M130" s="12">
        <v>0.65</v>
      </c>
      <c r="N130" s="13">
        <v>0.34999999999999898</v>
      </c>
      <c r="O130" s="23">
        <v>4.84127802337379E-2</v>
      </c>
      <c r="P130" s="12">
        <v>0.65</v>
      </c>
      <c r="Q130" s="13">
        <v>0.34999999999999898</v>
      </c>
      <c r="R130" s="27">
        <v>7.7439547380447601E-2</v>
      </c>
    </row>
    <row r="131" spans="1:18" x14ac:dyDescent="0.25">
      <c r="A131" s="12">
        <v>0.7</v>
      </c>
      <c r="B131" s="13">
        <v>0.29999999999999899</v>
      </c>
      <c r="C131">
        <v>9.4569679951797297E-2</v>
      </c>
      <c r="D131" s="12">
        <v>0.7</v>
      </c>
      <c r="E131" s="13">
        <v>0.29999999999999899</v>
      </c>
      <c r="F131" s="14">
        <v>0.115171211560474</v>
      </c>
      <c r="G131" s="12">
        <v>0.7</v>
      </c>
      <c r="H131" s="13">
        <v>0.29999999999999899</v>
      </c>
      <c r="I131" s="21">
        <v>4.52686872350377E-2</v>
      </c>
      <c r="J131" s="12">
        <v>0.7</v>
      </c>
      <c r="K131" s="13">
        <v>0.29999999999999899</v>
      </c>
      <c r="L131">
        <v>8.9334684587692698E-2</v>
      </c>
      <c r="M131" s="12">
        <v>0.7</v>
      </c>
      <c r="N131" s="13">
        <v>0.29999999999999899</v>
      </c>
      <c r="O131" s="23">
        <v>4.5259845960973398E-2</v>
      </c>
      <c r="P131" s="12">
        <v>0.7</v>
      </c>
      <c r="Q131" s="13">
        <v>0.29999999999999899</v>
      </c>
      <c r="R131" s="27">
        <v>7.3056625305687906E-2</v>
      </c>
    </row>
    <row r="132" spans="1:18" x14ac:dyDescent="0.25">
      <c r="A132" s="12">
        <v>0.75</v>
      </c>
      <c r="B132" s="13">
        <v>0.249999999999999</v>
      </c>
      <c r="C132">
        <v>8.8072994850747197E-2</v>
      </c>
      <c r="D132" s="12">
        <v>0.75</v>
      </c>
      <c r="E132" s="13">
        <v>0.249999999999999</v>
      </c>
      <c r="F132" s="14">
        <v>0.107949934042113</v>
      </c>
      <c r="G132" s="12">
        <v>0.75</v>
      </c>
      <c r="H132" s="13">
        <v>0.249999999999999</v>
      </c>
      <c r="I132" s="21">
        <v>4.2288545615489899E-2</v>
      </c>
      <c r="J132" s="12">
        <v>0.75</v>
      </c>
      <c r="K132" s="13">
        <v>0.249999999999999</v>
      </c>
      <c r="L132">
        <v>8.3661221913185299E-2</v>
      </c>
      <c r="M132" s="12">
        <v>0.75</v>
      </c>
      <c r="N132" s="13">
        <v>0.249999999999999</v>
      </c>
      <c r="O132" s="23">
        <v>4.2106911688208799E-2</v>
      </c>
      <c r="P132" s="12">
        <v>0.75</v>
      </c>
      <c r="Q132" s="13">
        <v>0.249999999999999</v>
      </c>
      <c r="R132" s="27">
        <v>6.8673703230928099E-2</v>
      </c>
    </row>
    <row r="133" spans="1:18" x14ac:dyDescent="0.25">
      <c r="A133" s="12">
        <v>0.8</v>
      </c>
      <c r="B133" s="13">
        <v>0.19999999999999901</v>
      </c>
      <c r="C133">
        <v>8.1576309749697304E-2</v>
      </c>
      <c r="D133" s="12">
        <v>0.8</v>
      </c>
      <c r="E133" s="13">
        <v>0.19999999999999901</v>
      </c>
      <c r="F133" s="14">
        <v>0.100728656523752</v>
      </c>
      <c r="G133" s="12">
        <v>0.8</v>
      </c>
      <c r="H133" s="13">
        <v>0.19999999999999901</v>
      </c>
      <c r="I133" s="21">
        <v>3.9308403995941897E-2</v>
      </c>
      <c r="J133" s="12">
        <v>0.8</v>
      </c>
      <c r="K133" s="13">
        <v>0.19999999999999901</v>
      </c>
      <c r="L133">
        <v>7.7987759238677998E-2</v>
      </c>
      <c r="M133" s="12">
        <v>0.8</v>
      </c>
      <c r="N133" s="13">
        <v>0.19999999999999901</v>
      </c>
      <c r="O133" s="23">
        <v>3.8953977415444298E-2</v>
      </c>
      <c r="P133" s="12">
        <v>0.8</v>
      </c>
      <c r="Q133" s="13">
        <v>0.19999999999999901</v>
      </c>
      <c r="R133" s="27">
        <v>6.4290781156168195E-2</v>
      </c>
    </row>
    <row r="134" spans="1:18" x14ac:dyDescent="0.25">
      <c r="A134" s="12">
        <v>0.85</v>
      </c>
      <c r="B134" s="13">
        <v>0.149999999999999</v>
      </c>
      <c r="C134">
        <v>7.5079624648647203E-2</v>
      </c>
      <c r="D134" s="12">
        <v>0.85</v>
      </c>
      <c r="E134" s="13">
        <v>0.149999999999999</v>
      </c>
      <c r="F134" s="14">
        <v>9.3507379005391605E-2</v>
      </c>
      <c r="G134" s="12">
        <v>0.85</v>
      </c>
      <c r="H134" s="13">
        <v>0.149999999999999</v>
      </c>
      <c r="I134" s="21">
        <v>3.6328262376394103E-2</v>
      </c>
      <c r="J134" s="12">
        <v>0.85</v>
      </c>
      <c r="K134" s="13">
        <v>0.149999999999999</v>
      </c>
      <c r="L134">
        <v>7.2314296564170696E-2</v>
      </c>
      <c r="M134" s="12">
        <v>0.85</v>
      </c>
      <c r="N134" s="13">
        <v>0.149999999999999</v>
      </c>
      <c r="O134" s="23">
        <v>3.5801043142679803E-2</v>
      </c>
      <c r="P134" s="12">
        <v>0.85</v>
      </c>
      <c r="Q134" s="13">
        <v>0.149999999999999</v>
      </c>
      <c r="R134" s="27">
        <v>5.9907859081408298E-2</v>
      </c>
    </row>
    <row r="135" spans="1:18" x14ac:dyDescent="0.25">
      <c r="A135" s="12">
        <v>0.9</v>
      </c>
      <c r="B135" s="13">
        <v>9.9999999999999006E-2</v>
      </c>
      <c r="C135">
        <v>6.8582939547597296E-2</v>
      </c>
      <c r="D135" s="12">
        <v>0.9</v>
      </c>
      <c r="E135" s="13">
        <v>9.9999999999999006E-2</v>
      </c>
      <c r="F135" s="14">
        <v>8.6286101487030503E-2</v>
      </c>
      <c r="G135" s="12">
        <v>0.9</v>
      </c>
      <c r="H135" s="13">
        <v>9.9999999999999006E-2</v>
      </c>
      <c r="I135" s="21">
        <v>3.3348120756846199E-2</v>
      </c>
      <c r="J135" s="12">
        <v>0.9</v>
      </c>
      <c r="K135" s="13">
        <v>9.9999999999999006E-2</v>
      </c>
      <c r="L135">
        <v>6.6640833889663506E-2</v>
      </c>
      <c r="M135" s="12">
        <v>0.9</v>
      </c>
      <c r="N135" s="13">
        <v>9.9999999999999006E-2</v>
      </c>
      <c r="O135" s="23">
        <v>3.2648108869915198E-2</v>
      </c>
      <c r="P135" s="12">
        <v>0.9</v>
      </c>
      <c r="Q135" s="13">
        <v>9.9999999999999006E-2</v>
      </c>
      <c r="R135" s="27">
        <v>5.5524937006648498E-2</v>
      </c>
    </row>
    <row r="136" spans="1:18" x14ac:dyDescent="0.25">
      <c r="A136" s="12">
        <v>0.95</v>
      </c>
      <c r="B136" s="13">
        <v>4.9999999999998997E-2</v>
      </c>
      <c r="C136">
        <v>6.2086254446547397E-2</v>
      </c>
      <c r="D136" s="12">
        <v>0.95</v>
      </c>
      <c r="E136" s="13">
        <v>4.9999999999998997E-2</v>
      </c>
      <c r="F136" s="14">
        <v>7.9064823968669304E-2</v>
      </c>
      <c r="G136" s="12">
        <v>0.95</v>
      </c>
      <c r="H136" s="13">
        <v>4.9999999999998997E-2</v>
      </c>
      <c r="I136" s="21">
        <v>3.0367979137298402E-2</v>
      </c>
      <c r="J136" s="12">
        <v>0.95</v>
      </c>
      <c r="K136" s="13">
        <v>4.9999999999998997E-2</v>
      </c>
      <c r="L136">
        <v>6.0967371215156198E-2</v>
      </c>
      <c r="M136" s="12">
        <v>0.95</v>
      </c>
      <c r="N136" s="13">
        <v>4.9999999999998997E-2</v>
      </c>
      <c r="O136" s="23">
        <v>2.9495174597150699E-2</v>
      </c>
      <c r="P136" s="12">
        <v>0.95</v>
      </c>
      <c r="Q136" s="13">
        <v>4.9999999999998997E-2</v>
      </c>
      <c r="R136" s="27">
        <v>5.1142014931888698E-2</v>
      </c>
    </row>
    <row r="137" spans="1:18" x14ac:dyDescent="0.25">
      <c r="A137" s="16">
        <v>1</v>
      </c>
      <c r="B137" s="17">
        <v>0</v>
      </c>
      <c r="C137">
        <v>5.5589569345497199E-2</v>
      </c>
      <c r="D137" s="16">
        <v>1</v>
      </c>
      <c r="E137" s="17">
        <v>0</v>
      </c>
      <c r="F137" s="18">
        <v>7.1843546450308493E-2</v>
      </c>
      <c r="G137" s="16">
        <v>1</v>
      </c>
      <c r="H137" s="17">
        <v>0</v>
      </c>
      <c r="I137" s="22">
        <v>2.7387837517750601E-2</v>
      </c>
      <c r="J137" s="16">
        <v>1</v>
      </c>
      <c r="K137" s="17">
        <v>0</v>
      </c>
      <c r="L137" s="26">
        <v>5.5293908540648903E-2</v>
      </c>
      <c r="M137" s="16">
        <v>1</v>
      </c>
      <c r="N137" s="17">
        <v>0</v>
      </c>
      <c r="O137" s="24">
        <v>2.6342240324386201E-2</v>
      </c>
      <c r="P137" s="16">
        <v>1</v>
      </c>
      <c r="Q137" s="17">
        <v>0</v>
      </c>
      <c r="R137" s="28">
        <v>4.6759092857128801E-2</v>
      </c>
    </row>
    <row r="145" spans="1:35" x14ac:dyDescent="0.25">
      <c r="C145" s="276" t="s">
        <v>31</v>
      </c>
      <c r="D145" s="276"/>
      <c r="E145" s="276"/>
      <c r="F145" s="276"/>
      <c r="G145" s="276"/>
      <c r="H145" s="276"/>
      <c r="I145" s="276"/>
      <c r="J145" s="276"/>
      <c r="K145" s="276" t="s">
        <v>32</v>
      </c>
      <c r="L145" s="276"/>
      <c r="M145" s="276"/>
      <c r="N145" s="276"/>
      <c r="O145" s="276"/>
      <c r="P145" s="276"/>
      <c r="Q145" s="276"/>
      <c r="R145" s="276"/>
      <c r="S145" s="276" t="s">
        <v>33</v>
      </c>
      <c r="T145" s="276"/>
      <c r="U145" s="276"/>
      <c r="V145" s="276"/>
      <c r="W145" s="276"/>
      <c r="X145" s="276"/>
      <c r="Y145" s="276"/>
      <c r="Z145" s="276"/>
      <c r="AA145" s="47"/>
      <c r="AB145" s="47"/>
      <c r="AC145" s="47"/>
      <c r="AD145" s="45"/>
      <c r="AE145" s="45"/>
      <c r="AF145" s="45"/>
      <c r="AG145" s="275"/>
      <c r="AH145" s="275"/>
      <c r="AI145" s="275"/>
    </row>
    <row r="146" spans="1:35" x14ac:dyDescent="0.25">
      <c r="C146" s="276" t="s">
        <v>43</v>
      </c>
      <c r="D146" s="276"/>
      <c r="E146" s="276"/>
      <c r="F146" s="276"/>
      <c r="G146" s="276" t="s">
        <v>44</v>
      </c>
      <c r="H146" s="276"/>
      <c r="I146" s="276"/>
      <c r="J146" s="276"/>
      <c r="K146" s="276" t="s">
        <v>43</v>
      </c>
      <c r="L146" s="276"/>
      <c r="M146" s="276"/>
      <c r="N146" s="276"/>
      <c r="O146" s="276" t="s">
        <v>44</v>
      </c>
      <c r="P146" s="276"/>
      <c r="Q146" s="276"/>
      <c r="R146" s="276"/>
      <c r="S146" s="276" t="s">
        <v>43</v>
      </c>
      <c r="T146" s="276"/>
      <c r="U146" s="276"/>
      <c r="V146" s="276"/>
      <c r="W146" s="276" t="s">
        <v>44</v>
      </c>
      <c r="X146" s="276"/>
      <c r="Y146" s="276"/>
      <c r="Z146" s="276"/>
      <c r="AA146" s="13"/>
      <c r="AB146" s="13"/>
      <c r="AC146" s="13"/>
      <c r="AD146" s="45"/>
      <c r="AE146" s="45"/>
      <c r="AF146" s="45"/>
      <c r="AG146" s="13"/>
      <c r="AH146" s="13"/>
      <c r="AI146" s="13"/>
    </row>
    <row r="147" spans="1:35" x14ac:dyDescent="0.25">
      <c r="A147" s="7"/>
      <c r="B147" s="7"/>
      <c r="C147" s="31" t="s">
        <v>40</v>
      </c>
      <c r="D147" s="31" t="s">
        <v>41</v>
      </c>
      <c r="E147" s="57" t="s">
        <v>42</v>
      </c>
      <c r="F147" s="55" t="s">
        <v>76</v>
      </c>
      <c r="G147" s="55" t="s">
        <v>40</v>
      </c>
      <c r="H147" s="55" t="s">
        <v>41</v>
      </c>
      <c r="I147" s="55" t="s">
        <v>42</v>
      </c>
      <c r="J147" s="55" t="s">
        <v>76</v>
      </c>
      <c r="K147" s="57" t="s">
        <v>40</v>
      </c>
      <c r="L147" s="57" t="s">
        <v>41</v>
      </c>
      <c r="M147" s="57" t="s">
        <v>42</v>
      </c>
      <c r="N147" s="55" t="s">
        <v>76</v>
      </c>
      <c r="O147" s="55" t="s">
        <v>40</v>
      </c>
      <c r="P147" s="55" t="s">
        <v>41</v>
      </c>
      <c r="Q147" s="55" t="s">
        <v>42</v>
      </c>
      <c r="R147" s="55" t="s">
        <v>76</v>
      </c>
      <c r="S147" s="57" t="s">
        <v>40</v>
      </c>
      <c r="T147" s="57" t="s">
        <v>41</v>
      </c>
      <c r="U147" s="57" t="s">
        <v>42</v>
      </c>
      <c r="V147" s="57" t="s">
        <v>76</v>
      </c>
      <c r="W147" s="55" t="s">
        <v>40</v>
      </c>
      <c r="X147" s="55" t="s">
        <v>41</v>
      </c>
      <c r="Y147" s="55" t="s">
        <v>42</v>
      </c>
      <c r="Z147" s="55" t="s">
        <v>76</v>
      </c>
      <c r="AA147" s="13"/>
      <c r="AB147" s="13"/>
      <c r="AC147" s="13"/>
      <c r="AD147" s="45"/>
      <c r="AE147" s="45"/>
      <c r="AF147" s="45"/>
      <c r="AG147" s="13"/>
      <c r="AH147" s="13"/>
      <c r="AI147" s="13"/>
    </row>
    <row r="148" spans="1:35" x14ac:dyDescent="0.25">
      <c r="A148" s="265" t="s">
        <v>30</v>
      </c>
      <c r="B148" s="30" t="s">
        <v>28</v>
      </c>
      <c r="C148" s="30">
        <v>0.13035069649206299</v>
      </c>
      <c r="D148" s="30">
        <v>0.209233846744726</v>
      </c>
      <c r="E148" s="57">
        <v>0.15661943672162201</v>
      </c>
      <c r="F148" s="57">
        <v>0.21626909681752801</v>
      </c>
      <c r="G148" s="57">
        <f>C148*1000</f>
        <v>130.35069649206298</v>
      </c>
      <c r="H148" s="57">
        <f t="shared" ref="H148:J148" si="0">D148*1000</f>
        <v>209.23384674472601</v>
      </c>
      <c r="I148" s="57">
        <f t="shared" si="0"/>
        <v>156.61943672162201</v>
      </c>
      <c r="J148" s="57">
        <f t="shared" si="0"/>
        <v>216.26909681752801</v>
      </c>
      <c r="K148" s="57">
        <v>9.7806137501772403E-2</v>
      </c>
      <c r="L148" s="57">
        <v>0.111303978073309</v>
      </c>
      <c r="M148" s="57">
        <v>0.11839121736246599</v>
      </c>
      <c r="N148" s="63">
        <v>0.168763162030794</v>
      </c>
      <c r="O148" s="57">
        <f>K148*1000</f>
        <v>97.806137501772398</v>
      </c>
      <c r="P148" s="57">
        <f t="shared" ref="P148:P153" si="1">L148*1000</f>
        <v>111.303978073309</v>
      </c>
      <c r="Q148" s="57">
        <f t="shared" ref="Q148:Q153" si="2">M148*1000</f>
        <v>118.39121736246599</v>
      </c>
      <c r="R148" s="57">
        <f t="shared" ref="R148:R153" si="3">N148*1000</f>
        <v>168.76316203079401</v>
      </c>
      <c r="S148" s="57">
        <v>8.7057117851411001E-2</v>
      </c>
      <c r="T148" s="57">
        <v>9.2800624192623499E-2</v>
      </c>
      <c r="U148" s="57">
        <v>0.13388838485718901</v>
      </c>
      <c r="V148" s="63">
        <v>0.13441753435232501</v>
      </c>
      <c r="W148" s="57">
        <f>S148*1000</f>
        <v>87.057117851411007</v>
      </c>
      <c r="X148" s="57">
        <f t="shared" ref="X148:X153" si="4">T148*1000</f>
        <v>92.800624192623502</v>
      </c>
      <c r="Y148" s="57">
        <f t="shared" ref="Y148:Y153" si="5">U148*1000</f>
        <v>133.88838485718901</v>
      </c>
      <c r="Z148" s="57">
        <f t="shared" ref="Z148:Z153" si="6">V148*1000</f>
        <v>134.41753435232502</v>
      </c>
      <c r="AA148" s="13"/>
      <c r="AB148" s="13"/>
      <c r="AC148" s="13"/>
      <c r="AD148" s="45"/>
      <c r="AE148" s="45"/>
      <c r="AF148" s="45"/>
      <c r="AG148" s="13"/>
      <c r="AH148" s="13"/>
      <c r="AI148" s="13"/>
    </row>
    <row r="149" spans="1:35" x14ac:dyDescent="0.25">
      <c r="A149" s="265"/>
      <c r="B149" s="30" t="s">
        <v>27</v>
      </c>
      <c r="C149" s="30">
        <v>3.8967063837748901E-2</v>
      </c>
      <c r="D149" s="30">
        <v>5.9889451593130499E-2</v>
      </c>
      <c r="E149" s="57">
        <v>5.8631544783876999E-2</v>
      </c>
      <c r="F149" s="57">
        <v>7.1843546450308493E-2</v>
      </c>
      <c r="G149" s="57">
        <f t="shared" ref="G149:G153" si="7">C149*1000</f>
        <v>38.967063837748903</v>
      </c>
      <c r="H149" s="57">
        <f t="shared" ref="H149:H153" si="8">D149*1000</f>
        <v>59.889451593130502</v>
      </c>
      <c r="I149" s="57">
        <f t="shared" ref="I149:I153" si="9">E149*1000</f>
        <v>58.631544783876997</v>
      </c>
      <c r="J149" s="57">
        <f t="shared" ref="J149:J153" si="10">F149*1000</f>
        <v>71.843546450308494</v>
      </c>
      <c r="K149" s="57">
        <v>3.2883242575645497E-2</v>
      </c>
      <c r="L149" s="57">
        <v>3.7799261632053903E-2</v>
      </c>
      <c r="M149" s="57">
        <v>4.2833091389557099E-2</v>
      </c>
      <c r="N149" s="63">
        <v>5.5293908540648903E-2</v>
      </c>
      <c r="O149" s="57">
        <f t="shared" ref="O149:O153" si="11">K149*1000</f>
        <v>32.883242575645497</v>
      </c>
      <c r="P149" s="57">
        <f t="shared" si="1"/>
        <v>37.799261632053906</v>
      </c>
      <c r="Q149" s="57">
        <f t="shared" si="2"/>
        <v>42.833091389557097</v>
      </c>
      <c r="R149" s="57">
        <f t="shared" si="3"/>
        <v>55.2939085406489</v>
      </c>
      <c r="S149" s="57">
        <v>2.62501858446469E-2</v>
      </c>
      <c r="T149" s="57">
        <v>3.0242344490983598E-2</v>
      </c>
      <c r="U149" s="57">
        <v>4.08979468699553E-2</v>
      </c>
      <c r="V149" s="63">
        <v>4.6759092857128801E-2</v>
      </c>
      <c r="W149" s="57">
        <f t="shared" ref="W149:W153" si="12">S149*1000</f>
        <v>26.2501858446469</v>
      </c>
      <c r="X149" s="57">
        <f t="shared" si="4"/>
        <v>30.242344490983598</v>
      </c>
      <c r="Y149" s="57">
        <f t="shared" si="5"/>
        <v>40.897946869955298</v>
      </c>
      <c r="Z149" s="57">
        <f t="shared" si="6"/>
        <v>46.759092857128799</v>
      </c>
      <c r="AA149" s="13"/>
      <c r="AB149" s="13"/>
      <c r="AC149" s="13"/>
      <c r="AD149" s="45"/>
      <c r="AE149" s="45"/>
      <c r="AF149" s="45"/>
      <c r="AG149" s="13"/>
      <c r="AH149" s="13"/>
      <c r="AI149" s="13"/>
    </row>
    <row r="150" spans="1:35" x14ac:dyDescent="0.25">
      <c r="A150" s="265"/>
      <c r="B150" s="30" t="s">
        <v>39</v>
      </c>
      <c r="C150" s="30">
        <v>8.46588801649059E-2</v>
      </c>
      <c r="D150" s="30">
        <v>0.13456164916892799</v>
      </c>
      <c r="E150" s="57">
        <v>0.10762549075274901</v>
      </c>
      <c r="F150" s="57">
        <v>0.14405632163391799</v>
      </c>
      <c r="G150" s="57">
        <f t="shared" si="7"/>
        <v>84.658880164905895</v>
      </c>
      <c r="H150" s="57">
        <f t="shared" si="8"/>
        <v>134.561649168928</v>
      </c>
      <c r="I150" s="57">
        <f t="shared" si="9"/>
        <v>107.625490752749</v>
      </c>
      <c r="J150" s="57">
        <f t="shared" si="10"/>
        <v>144.05632163391797</v>
      </c>
      <c r="K150" s="57">
        <v>6.5344690038708894E-2</v>
      </c>
      <c r="L150" s="57">
        <v>7.45516198526818E-2</v>
      </c>
      <c r="M150" s="57">
        <v>8.0612154376011894E-2</v>
      </c>
      <c r="N150" s="63">
        <v>0.112028535285721</v>
      </c>
      <c r="O150" s="57">
        <f t="shared" si="11"/>
        <v>65.34469003870889</v>
      </c>
      <c r="P150" s="57">
        <f t="shared" si="1"/>
        <v>74.551619852681796</v>
      </c>
      <c r="Q150" s="57">
        <f t="shared" si="2"/>
        <v>80.612154376011887</v>
      </c>
      <c r="R150" s="57">
        <f t="shared" si="3"/>
        <v>112.02853528572101</v>
      </c>
      <c r="S150" s="57">
        <v>5.6653651848028903E-2</v>
      </c>
      <c r="T150" s="57">
        <v>6.1521484341803503E-2</v>
      </c>
      <c r="U150" s="57">
        <v>8.73931658635725E-2</v>
      </c>
      <c r="V150" s="63">
        <v>9.0588313604726994E-2</v>
      </c>
      <c r="W150" s="57">
        <f t="shared" si="12"/>
        <v>56.6536518480289</v>
      </c>
      <c r="X150" s="57">
        <f t="shared" si="4"/>
        <v>61.5214843418035</v>
      </c>
      <c r="Y150" s="57">
        <f t="shared" si="5"/>
        <v>87.393165863572506</v>
      </c>
      <c r="Z150" s="57">
        <f t="shared" si="6"/>
        <v>90.588313604726991</v>
      </c>
      <c r="AA150" s="13"/>
      <c r="AB150" s="13"/>
      <c r="AC150" s="13"/>
      <c r="AD150" s="45"/>
      <c r="AE150" s="45"/>
      <c r="AF150" s="45"/>
      <c r="AG150" s="13"/>
      <c r="AH150" s="13"/>
      <c r="AI150" s="13"/>
    </row>
    <row r="151" spans="1:35" x14ac:dyDescent="0.25">
      <c r="A151" s="265" t="s">
        <v>24</v>
      </c>
      <c r="B151" s="30" t="s">
        <v>28</v>
      </c>
      <c r="C151" s="30">
        <v>5.9371705080870397E-2</v>
      </c>
      <c r="D151" s="30">
        <v>6.2464056925181297E-2</v>
      </c>
      <c r="E151" s="57">
        <v>9.4571881540705005E-2</v>
      </c>
      <c r="F151" s="57">
        <v>0.18552327136649699</v>
      </c>
      <c r="G151" s="57">
        <f t="shared" si="7"/>
        <v>59.371705080870399</v>
      </c>
      <c r="H151" s="57">
        <f t="shared" si="8"/>
        <v>62.464056925181296</v>
      </c>
      <c r="I151" s="57">
        <f t="shared" si="9"/>
        <v>94.571881540705007</v>
      </c>
      <c r="J151" s="57">
        <f t="shared" si="10"/>
        <v>185.523271366497</v>
      </c>
      <c r="K151" s="64">
        <v>5.2485095904829603E-2</v>
      </c>
      <c r="L151" s="57">
        <v>6.1829936079056499E-2</v>
      </c>
      <c r="M151" s="57">
        <v>7.40446344417207E-2</v>
      </c>
      <c r="N151" s="64">
        <v>8.6990669908707893E-2</v>
      </c>
      <c r="O151" s="57">
        <f t="shared" si="11"/>
        <v>52.485095904829599</v>
      </c>
      <c r="P151" s="57">
        <f t="shared" si="1"/>
        <v>61.829936079056502</v>
      </c>
      <c r="Q151" s="57">
        <f t="shared" si="2"/>
        <v>74.044634441720703</v>
      </c>
      <c r="R151" s="57">
        <f t="shared" si="3"/>
        <v>86.990669908707886</v>
      </c>
      <c r="S151" s="33">
        <v>4.6290586732731197E-2</v>
      </c>
      <c r="T151" s="57">
        <v>5.6745509229694499E-2</v>
      </c>
      <c r="U151" s="57">
        <v>6.6568509808847195E-2</v>
      </c>
      <c r="V151" s="33">
        <v>8.9400925779676801E-2</v>
      </c>
      <c r="W151" s="57">
        <f t="shared" si="12"/>
        <v>46.2905867327312</v>
      </c>
      <c r="X151" s="57">
        <f t="shared" si="4"/>
        <v>56.745509229694498</v>
      </c>
      <c r="Y151" s="57">
        <f t="shared" si="5"/>
        <v>66.568509808847196</v>
      </c>
      <c r="Z151" s="57">
        <f t="shared" si="6"/>
        <v>89.400925779676797</v>
      </c>
      <c r="AA151" s="13"/>
      <c r="AB151" s="13"/>
      <c r="AC151" s="13"/>
      <c r="AD151" s="45"/>
      <c r="AE151" s="45"/>
      <c r="AF151" s="45"/>
      <c r="AG151" s="13"/>
      <c r="AH151" s="13"/>
      <c r="AI151" s="13"/>
    </row>
    <row r="152" spans="1:35" x14ac:dyDescent="0.25">
      <c r="A152" s="265"/>
      <c r="B152" s="30" t="s">
        <v>27</v>
      </c>
      <c r="C152" s="30">
        <v>1.7627935681137099E-2</v>
      </c>
      <c r="D152" s="30">
        <v>2.0284590369986401E-2</v>
      </c>
      <c r="E152" s="57">
        <v>3.1962069871838902E-2</v>
      </c>
      <c r="F152" s="57">
        <v>5.5589569345497199E-2</v>
      </c>
      <c r="G152" s="57">
        <f t="shared" si="7"/>
        <v>17.6279356811371</v>
      </c>
      <c r="H152" s="57">
        <f t="shared" si="8"/>
        <v>20.2845903699864</v>
      </c>
      <c r="I152" s="57">
        <f t="shared" si="9"/>
        <v>31.962069871838903</v>
      </c>
      <c r="J152" s="57">
        <f t="shared" si="10"/>
        <v>55.589569345497196</v>
      </c>
      <c r="K152" s="64">
        <v>1.3700779573243799E-2</v>
      </c>
      <c r="L152" s="57">
        <v>1.7036528972079999E-2</v>
      </c>
      <c r="M152" s="57">
        <v>2.1600642462329098E-2</v>
      </c>
      <c r="N152" s="64">
        <v>2.7387837517750601E-2</v>
      </c>
      <c r="O152" s="57">
        <f t="shared" si="11"/>
        <v>13.7007795732438</v>
      </c>
      <c r="P152" s="57">
        <f t="shared" si="1"/>
        <v>17.036528972079999</v>
      </c>
      <c r="Q152" s="57">
        <f t="shared" si="2"/>
        <v>21.600642462329098</v>
      </c>
      <c r="R152" s="57">
        <f t="shared" si="3"/>
        <v>27.387837517750601</v>
      </c>
      <c r="S152" s="33">
        <v>1.42413835354672E-2</v>
      </c>
      <c r="T152" s="57">
        <v>1.7455781169454E-2</v>
      </c>
      <c r="U152" s="57">
        <v>1.9519813674525401E-2</v>
      </c>
      <c r="V152" s="33">
        <v>2.6342240324386201E-2</v>
      </c>
      <c r="W152" s="57">
        <f t="shared" si="12"/>
        <v>14.2413835354672</v>
      </c>
      <c r="X152" s="57">
        <f t="shared" si="4"/>
        <v>17.455781169453999</v>
      </c>
      <c r="Y152" s="57">
        <f t="shared" si="5"/>
        <v>19.519813674525402</v>
      </c>
      <c r="Z152" s="57">
        <f t="shared" si="6"/>
        <v>26.3422403243862</v>
      </c>
      <c r="AA152" s="13"/>
      <c r="AB152" s="13"/>
      <c r="AC152" s="13"/>
      <c r="AD152" s="45"/>
      <c r="AE152" s="45"/>
      <c r="AF152" s="45"/>
      <c r="AG152" s="13"/>
      <c r="AH152" s="13"/>
      <c r="AI152" s="13"/>
    </row>
    <row r="153" spans="1:35" x14ac:dyDescent="0.25">
      <c r="A153" s="265"/>
      <c r="B153" s="30" t="s">
        <v>39</v>
      </c>
      <c r="C153" s="30">
        <v>3.8499820381003698E-2</v>
      </c>
      <c r="D153" s="30">
        <v>4.1374323647583797E-2</v>
      </c>
      <c r="E153" s="57">
        <v>6.3266975706272099E-2</v>
      </c>
      <c r="F153" s="57">
        <v>0.12055642035599699</v>
      </c>
      <c r="G153" s="57">
        <f t="shared" si="7"/>
        <v>38.499820381003701</v>
      </c>
      <c r="H153" s="57">
        <f t="shared" si="8"/>
        <v>41.374323647583793</v>
      </c>
      <c r="I153" s="57">
        <f t="shared" si="9"/>
        <v>63.266975706272099</v>
      </c>
      <c r="J153" s="57">
        <f t="shared" si="10"/>
        <v>120.55642035599699</v>
      </c>
      <c r="K153" s="64">
        <v>3.3092937739036703E-2</v>
      </c>
      <c r="L153" s="57">
        <v>3.9433232525568199E-2</v>
      </c>
      <c r="M153" s="57">
        <v>4.78226384520248E-2</v>
      </c>
      <c r="N153" s="64">
        <v>5.7189253713229297E-2</v>
      </c>
      <c r="O153" s="57">
        <f t="shared" si="11"/>
        <v>33.092937739036699</v>
      </c>
      <c r="P153" s="57">
        <f t="shared" si="1"/>
        <v>39.433232525568201</v>
      </c>
      <c r="Q153" s="57">
        <f t="shared" si="2"/>
        <v>47.822638452024798</v>
      </c>
      <c r="R153" s="57">
        <f t="shared" si="3"/>
        <v>57.189253713229299</v>
      </c>
      <c r="S153" s="33">
        <v>3.0265985134099199E-2</v>
      </c>
      <c r="T153" s="57">
        <v>3.7100645199574303E-2</v>
      </c>
      <c r="U153" s="57">
        <v>4.3044161741686397E-2</v>
      </c>
      <c r="V153" s="33">
        <v>5.7871583052031397E-2</v>
      </c>
      <c r="W153" s="57">
        <f t="shared" si="12"/>
        <v>30.2659851340992</v>
      </c>
      <c r="X153" s="57">
        <f t="shared" si="4"/>
        <v>37.100645199574302</v>
      </c>
      <c r="Y153" s="57">
        <f t="shared" si="5"/>
        <v>43.044161741686395</v>
      </c>
      <c r="Z153" s="57">
        <f t="shared" si="6"/>
        <v>57.871583052031397</v>
      </c>
    </row>
    <row r="155" spans="1:35" x14ac:dyDescent="0.25">
      <c r="A155" s="34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</row>
    <row r="156" spans="1:35" ht="27.75" customHeight="1" x14ac:dyDescent="0.25">
      <c r="A156" s="34"/>
      <c r="B156" s="266" t="s">
        <v>48</v>
      </c>
      <c r="C156" s="266"/>
      <c r="D156" s="266"/>
      <c r="E156" s="266"/>
      <c r="F156" s="266"/>
      <c r="G156" s="266"/>
      <c r="H156" s="266"/>
      <c r="I156" s="266"/>
      <c r="J156" s="266"/>
      <c r="K156" s="266"/>
      <c r="L156" s="266"/>
      <c r="M156" s="266"/>
      <c r="N156" s="266"/>
      <c r="O156" s="266"/>
      <c r="P156" s="266"/>
      <c r="Q156" s="266"/>
      <c r="R156" s="266"/>
      <c r="S156" s="266"/>
      <c r="T156" s="266"/>
      <c r="U156" s="266"/>
      <c r="V156" s="34"/>
      <c r="W156" s="34"/>
    </row>
    <row r="157" spans="1:35" x14ac:dyDescent="0.25">
      <c r="A157" s="34"/>
      <c r="B157" s="34"/>
      <c r="C157" s="34"/>
      <c r="D157" s="34"/>
      <c r="E157" s="34"/>
      <c r="F157" s="34"/>
      <c r="G157" s="34"/>
      <c r="H157" s="34"/>
      <c r="I157" s="34"/>
      <c r="J157" s="34"/>
      <c r="K157" s="34"/>
      <c r="L157" s="34"/>
      <c r="M157" s="34"/>
      <c r="N157" s="34"/>
      <c r="O157" s="34"/>
      <c r="P157" s="34"/>
      <c r="Q157" s="34"/>
      <c r="R157" s="34"/>
      <c r="S157" s="34"/>
      <c r="T157" s="34"/>
      <c r="U157" s="34"/>
      <c r="V157" s="34"/>
      <c r="W157" s="34"/>
    </row>
    <row r="158" spans="1:35" x14ac:dyDescent="0.25">
      <c r="A158" s="34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</row>
    <row r="159" spans="1:35" x14ac:dyDescent="0.25">
      <c r="A159" s="34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</row>
    <row r="160" spans="1:35" x14ac:dyDescent="0.25">
      <c r="A160" s="34"/>
      <c r="B160" s="34"/>
      <c r="C160" s="34"/>
      <c r="D160" s="34"/>
      <c r="E160" s="34"/>
      <c r="F160" s="34"/>
      <c r="G160" s="34"/>
      <c r="H160" s="34"/>
      <c r="I160" s="34"/>
      <c r="J160" s="34"/>
      <c r="K160" s="34"/>
      <c r="L160" s="34"/>
      <c r="M160" s="34"/>
      <c r="N160" s="34"/>
      <c r="O160" s="34"/>
      <c r="P160" s="34"/>
      <c r="Q160" s="34"/>
      <c r="R160" s="34"/>
      <c r="S160" s="34"/>
      <c r="T160" s="34"/>
      <c r="U160" s="34"/>
      <c r="V160" s="34"/>
      <c r="W160" s="34"/>
    </row>
    <row r="161" spans="1:23" x14ac:dyDescent="0.25">
      <c r="A161" s="34"/>
      <c r="B161" s="34"/>
      <c r="C161" s="34"/>
      <c r="D161" s="34"/>
      <c r="E161" s="34"/>
      <c r="F161" s="34"/>
      <c r="G161" s="34"/>
      <c r="H161" s="34"/>
      <c r="I161" s="34"/>
      <c r="J161" s="34"/>
      <c r="K161" s="34"/>
      <c r="L161" s="34"/>
      <c r="M161" s="34"/>
      <c r="N161" s="34"/>
      <c r="O161" s="34"/>
      <c r="P161" s="34"/>
      <c r="Q161" s="34"/>
      <c r="R161" s="34"/>
      <c r="S161" s="34"/>
      <c r="T161" s="34"/>
      <c r="U161" s="34"/>
      <c r="V161" s="34"/>
      <c r="W161" s="34"/>
    </row>
    <row r="162" spans="1:23" x14ac:dyDescent="0.25">
      <c r="A162" s="34"/>
      <c r="B162" s="34"/>
      <c r="C162" s="34"/>
      <c r="D162" s="34"/>
      <c r="E162" s="34"/>
      <c r="F162" s="34"/>
      <c r="G162" s="34"/>
      <c r="H162" s="34"/>
      <c r="I162" s="34"/>
      <c r="J162" s="34"/>
      <c r="K162" s="34"/>
      <c r="L162" s="34"/>
      <c r="M162" s="34"/>
      <c r="N162" s="34"/>
      <c r="O162" s="34"/>
      <c r="P162" s="34"/>
      <c r="Q162" s="34"/>
      <c r="R162" s="34"/>
      <c r="S162" s="34"/>
      <c r="T162" s="34"/>
      <c r="U162" s="34"/>
      <c r="V162" s="34"/>
      <c r="W162" s="34"/>
    </row>
    <row r="163" spans="1:23" x14ac:dyDescent="0.25">
      <c r="A163" s="34"/>
      <c r="B163" s="34"/>
      <c r="C163" s="34"/>
      <c r="D163" s="34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</row>
    <row r="164" spans="1:23" x14ac:dyDescent="0.25">
      <c r="A164" s="34"/>
      <c r="B164" s="34"/>
      <c r="C164" s="34"/>
      <c r="D164" s="34"/>
      <c r="E164" s="34"/>
      <c r="F164" s="34"/>
      <c r="G164" s="34"/>
      <c r="H164" s="34"/>
      <c r="I164" s="34"/>
      <c r="J164" s="34"/>
      <c r="K164" s="34"/>
      <c r="L164" s="34"/>
      <c r="M164" s="34"/>
      <c r="N164" s="34"/>
      <c r="O164" s="34"/>
      <c r="P164" s="34"/>
      <c r="Q164" s="34"/>
      <c r="R164" s="34"/>
      <c r="S164" s="34"/>
      <c r="T164" s="34"/>
      <c r="U164" s="34"/>
      <c r="V164" s="34"/>
      <c r="W164" s="34"/>
    </row>
    <row r="165" spans="1:23" x14ac:dyDescent="0.25">
      <c r="A165" s="34"/>
      <c r="B165" s="34"/>
      <c r="C165" s="34"/>
      <c r="D165" s="34"/>
      <c r="E165" s="34"/>
      <c r="F165" s="34"/>
      <c r="G165" s="34"/>
      <c r="H165" s="34"/>
      <c r="I165" s="34"/>
      <c r="J165" s="34"/>
      <c r="K165" s="34"/>
      <c r="L165" s="34"/>
      <c r="M165" s="34"/>
      <c r="N165" s="34"/>
      <c r="O165" s="34"/>
      <c r="P165" s="34"/>
      <c r="Q165" s="34"/>
      <c r="R165" s="34"/>
      <c r="S165" s="34"/>
      <c r="T165" s="34"/>
      <c r="U165" s="34"/>
      <c r="V165" s="34"/>
      <c r="W165" s="34"/>
    </row>
    <row r="166" spans="1:23" x14ac:dyDescent="0.25">
      <c r="A166" s="34"/>
      <c r="B166" s="34"/>
      <c r="C166" s="34"/>
      <c r="D166" s="34"/>
      <c r="E166" s="34"/>
      <c r="F166" s="34"/>
      <c r="G166" s="34"/>
      <c r="H166" s="34"/>
      <c r="I166" s="34"/>
      <c r="J166" s="34"/>
      <c r="K166" s="34"/>
      <c r="L166" s="34"/>
      <c r="M166" s="34"/>
      <c r="N166" s="34"/>
      <c r="O166" s="34"/>
      <c r="P166" s="34"/>
      <c r="Q166" s="34"/>
      <c r="R166" s="34"/>
      <c r="S166" s="34"/>
      <c r="T166" s="34"/>
      <c r="U166" s="34"/>
      <c r="V166" s="34"/>
      <c r="W166" s="34"/>
    </row>
    <row r="167" spans="1:23" x14ac:dyDescent="0.25">
      <c r="A167" s="34"/>
      <c r="B167" s="34"/>
      <c r="C167" s="34"/>
      <c r="D167" s="34"/>
      <c r="E167" s="34"/>
      <c r="F167" s="34"/>
      <c r="G167" s="34"/>
      <c r="H167" s="34"/>
      <c r="I167" s="34"/>
      <c r="J167" s="34"/>
      <c r="K167" s="34"/>
      <c r="L167" s="34"/>
      <c r="M167" s="34"/>
      <c r="N167" s="34"/>
      <c r="O167" s="34"/>
      <c r="P167" s="34"/>
      <c r="Q167" s="34"/>
      <c r="R167" s="34"/>
      <c r="S167" s="34"/>
      <c r="T167" s="34"/>
      <c r="U167" s="34"/>
      <c r="V167" s="34"/>
      <c r="W167" s="34"/>
    </row>
    <row r="168" spans="1:23" x14ac:dyDescent="0.25">
      <c r="A168" s="34"/>
      <c r="B168" s="34"/>
      <c r="C168" s="34"/>
      <c r="D168" s="34"/>
      <c r="E168" s="34"/>
      <c r="F168" s="34"/>
      <c r="G168" s="34"/>
      <c r="H168" s="34"/>
      <c r="I168" s="34"/>
      <c r="J168" s="34"/>
      <c r="K168" s="34"/>
      <c r="L168" s="34"/>
      <c r="M168" s="34"/>
      <c r="N168" s="34"/>
      <c r="O168" s="34"/>
      <c r="P168" s="34"/>
      <c r="Q168" s="34"/>
      <c r="R168" s="34"/>
      <c r="S168" s="34"/>
      <c r="T168" s="34"/>
      <c r="U168" s="34"/>
      <c r="V168" s="34"/>
      <c r="W168" s="34"/>
    </row>
    <row r="169" spans="1:23" x14ac:dyDescent="0.25">
      <c r="A169" s="34"/>
      <c r="B169" s="34"/>
      <c r="C169" s="34"/>
      <c r="D169" s="34"/>
      <c r="E169" s="34"/>
      <c r="F169" s="34"/>
      <c r="G169" s="34"/>
      <c r="H169" s="34"/>
      <c r="I169" s="34"/>
      <c r="J169" s="34"/>
      <c r="K169" s="34"/>
      <c r="L169" s="34"/>
      <c r="M169" s="34"/>
      <c r="N169" s="34"/>
      <c r="O169" s="34"/>
      <c r="P169" s="34"/>
      <c r="Q169" s="34"/>
      <c r="R169" s="34"/>
      <c r="S169" s="34"/>
      <c r="T169" s="34"/>
      <c r="U169" s="34"/>
      <c r="V169" s="34"/>
      <c r="W169" s="34"/>
    </row>
    <row r="170" spans="1:23" x14ac:dyDescent="0.25">
      <c r="A170" s="34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</row>
    <row r="171" spans="1:23" x14ac:dyDescent="0.25">
      <c r="A171" s="34"/>
      <c r="B171" s="34"/>
      <c r="C171" s="34"/>
      <c r="D171" s="34"/>
      <c r="E171" s="34"/>
      <c r="F171" s="34"/>
      <c r="G171" s="34"/>
      <c r="H171" s="34"/>
      <c r="I171" s="34"/>
      <c r="J171" s="34"/>
      <c r="K171" s="34"/>
      <c r="L171" s="34"/>
      <c r="M171" s="34"/>
      <c r="N171" s="34"/>
      <c r="O171" s="34"/>
      <c r="P171" s="34"/>
      <c r="Q171" s="34"/>
      <c r="R171" s="34"/>
      <c r="S171" s="34"/>
      <c r="T171" s="34"/>
      <c r="U171" s="34"/>
      <c r="V171" s="34"/>
      <c r="W171" s="34"/>
    </row>
    <row r="172" spans="1:23" x14ac:dyDescent="0.25">
      <c r="A172" s="34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</row>
    <row r="173" spans="1:23" x14ac:dyDescent="0.25">
      <c r="A173" s="34"/>
      <c r="B173" s="34"/>
      <c r="C173" s="34"/>
      <c r="D173" s="34"/>
      <c r="E173" s="34"/>
      <c r="F173" s="34"/>
      <c r="G173" s="34"/>
      <c r="H173" s="34"/>
      <c r="I173" s="34"/>
      <c r="J173" s="34"/>
      <c r="K173" s="34"/>
      <c r="L173" s="34"/>
      <c r="M173" s="34"/>
      <c r="N173" s="34"/>
      <c r="O173" s="34"/>
      <c r="P173" s="34"/>
      <c r="Q173" s="34"/>
      <c r="R173" s="34"/>
      <c r="S173" s="34"/>
      <c r="T173" s="34"/>
      <c r="U173" s="34"/>
      <c r="V173" s="34"/>
      <c r="W173" s="34"/>
    </row>
    <row r="174" spans="1:23" x14ac:dyDescent="0.25">
      <c r="A174" s="34"/>
      <c r="B174" s="261" t="s">
        <v>53</v>
      </c>
      <c r="C174" s="261"/>
      <c r="D174" s="261"/>
      <c r="E174" s="261"/>
      <c r="F174" s="261"/>
      <c r="G174" s="261"/>
      <c r="H174" s="34"/>
      <c r="I174" s="34"/>
      <c r="J174" s="34"/>
      <c r="K174" s="34"/>
      <c r="L174" s="34"/>
      <c r="M174" s="34"/>
      <c r="N174" s="34"/>
      <c r="O174" s="34"/>
      <c r="P174" s="34"/>
      <c r="Q174" s="34"/>
      <c r="R174" s="34"/>
      <c r="S174" s="34"/>
      <c r="T174" s="34"/>
      <c r="U174" s="34"/>
      <c r="V174" s="34"/>
      <c r="W174" s="34"/>
    </row>
    <row r="175" spans="1:23" x14ac:dyDescent="0.25">
      <c r="A175" s="34"/>
      <c r="B175" s="34"/>
      <c r="C175" s="34"/>
      <c r="D175" s="34"/>
      <c r="E175" s="34"/>
      <c r="F175" s="34"/>
      <c r="G175" s="34"/>
      <c r="H175" s="34"/>
      <c r="I175" s="34"/>
      <c r="J175" s="34"/>
      <c r="K175" s="34"/>
      <c r="L175" s="34"/>
      <c r="M175" s="34"/>
      <c r="N175" s="34"/>
      <c r="O175" s="34"/>
      <c r="P175" s="34"/>
      <c r="Q175" s="34"/>
      <c r="R175" s="34"/>
      <c r="S175" s="34"/>
      <c r="T175" s="34"/>
      <c r="U175" s="34"/>
      <c r="V175" s="34"/>
      <c r="W175" s="34"/>
    </row>
    <row r="176" spans="1:23" x14ac:dyDescent="0.25">
      <c r="A176" s="34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</row>
    <row r="177" spans="1:23" x14ac:dyDescent="0.25">
      <c r="A177" s="34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</row>
    <row r="178" spans="1:23" x14ac:dyDescent="0.25">
      <c r="A178" s="34"/>
      <c r="B178" s="34"/>
      <c r="C178" s="34"/>
      <c r="D178" s="34"/>
      <c r="E178" s="34"/>
      <c r="F178" s="34"/>
      <c r="G178" s="34"/>
      <c r="H178" s="34"/>
      <c r="I178" s="34"/>
      <c r="J178" s="34"/>
      <c r="K178" s="34"/>
      <c r="L178" s="34"/>
      <c r="M178" s="34"/>
      <c r="N178" s="34"/>
      <c r="O178" s="34"/>
      <c r="P178" s="34"/>
      <c r="Q178" s="34"/>
      <c r="R178" s="34"/>
      <c r="S178" s="34"/>
      <c r="T178" s="34"/>
      <c r="U178" s="34"/>
      <c r="V178" s="34"/>
      <c r="W178" s="34"/>
    </row>
    <row r="179" spans="1:23" x14ac:dyDescent="0.25">
      <c r="A179" s="34"/>
      <c r="B179" s="34"/>
      <c r="C179" s="34"/>
      <c r="D179" s="34"/>
      <c r="E179" s="34"/>
      <c r="F179" s="34"/>
      <c r="G179" s="34"/>
      <c r="H179" s="34"/>
      <c r="I179" s="34"/>
      <c r="J179" s="34"/>
      <c r="K179" s="34"/>
      <c r="L179" s="34"/>
      <c r="M179" s="34"/>
      <c r="N179" s="34"/>
      <c r="O179" s="34"/>
      <c r="P179" s="34"/>
      <c r="Q179" s="34"/>
      <c r="R179" s="34"/>
      <c r="S179" s="34"/>
      <c r="T179" s="34"/>
      <c r="U179" s="34"/>
      <c r="V179" s="34"/>
      <c r="W179" s="34"/>
    </row>
    <row r="180" spans="1:23" x14ac:dyDescent="0.25">
      <c r="A180" s="34"/>
      <c r="B180" s="34"/>
      <c r="C180" s="34"/>
      <c r="D180" s="34"/>
      <c r="E180" s="34"/>
      <c r="F180" s="34"/>
      <c r="G180" s="34"/>
      <c r="H180" s="34"/>
      <c r="I180" s="34"/>
      <c r="J180" s="34"/>
      <c r="K180" s="34"/>
      <c r="L180" s="34"/>
      <c r="M180" s="34"/>
      <c r="N180" s="34"/>
      <c r="O180" s="34"/>
      <c r="P180" s="34"/>
      <c r="Q180" s="34"/>
      <c r="R180" s="34"/>
      <c r="S180" s="34"/>
      <c r="T180" s="34"/>
      <c r="U180" s="34"/>
      <c r="V180" s="34"/>
      <c r="W180" s="34"/>
    </row>
    <row r="181" spans="1:23" x14ac:dyDescent="0.25">
      <c r="A181" s="34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</row>
    <row r="182" spans="1:23" x14ac:dyDescent="0.25">
      <c r="A182" s="34"/>
      <c r="B182" s="34"/>
      <c r="C182" s="34"/>
      <c r="D182" s="34"/>
      <c r="E182" s="34"/>
      <c r="F182" s="34"/>
      <c r="G182" s="34"/>
      <c r="H182" s="34"/>
      <c r="I182" s="34"/>
      <c r="J182" s="34"/>
      <c r="K182" s="34"/>
      <c r="L182" s="34"/>
      <c r="M182" s="34"/>
      <c r="N182" s="34"/>
      <c r="O182" s="34"/>
      <c r="P182" s="34"/>
      <c r="Q182" s="34"/>
      <c r="R182" s="34"/>
      <c r="S182" s="34"/>
      <c r="T182" s="34"/>
      <c r="U182" s="34"/>
      <c r="V182" s="34"/>
      <c r="W182" s="34"/>
    </row>
    <row r="183" spans="1:23" x14ac:dyDescent="0.25">
      <c r="A183" s="34"/>
      <c r="B183" s="34"/>
      <c r="C183" s="34"/>
      <c r="D183" s="34"/>
      <c r="E183" s="34"/>
      <c r="F183" s="34"/>
      <c r="G183" s="34"/>
      <c r="H183" s="34"/>
      <c r="I183" s="34"/>
      <c r="J183" s="34"/>
      <c r="K183" s="34"/>
      <c r="L183" s="34"/>
      <c r="M183" s="34"/>
      <c r="N183" s="34"/>
      <c r="O183" s="34"/>
      <c r="P183" s="34"/>
      <c r="Q183" s="34"/>
      <c r="R183" s="34"/>
      <c r="S183" s="34"/>
      <c r="T183" s="34"/>
      <c r="U183" s="34"/>
      <c r="V183" s="34"/>
      <c r="W183" s="34"/>
    </row>
    <row r="184" spans="1:23" x14ac:dyDescent="0.25">
      <c r="A184" s="34"/>
      <c r="B184" s="34"/>
      <c r="C184" s="34"/>
      <c r="D184" s="34"/>
      <c r="E184" s="34"/>
      <c r="F184" s="34"/>
      <c r="G184" s="34"/>
      <c r="H184" s="34"/>
      <c r="I184" s="34"/>
      <c r="J184" s="34"/>
      <c r="K184" s="34"/>
      <c r="L184" s="34"/>
      <c r="M184" s="34"/>
      <c r="N184" s="34"/>
      <c r="O184" s="34"/>
      <c r="P184" s="34"/>
      <c r="Q184" s="34"/>
      <c r="R184" s="34"/>
      <c r="S184" s="34"/>
      <c r="T184" s="34"/>
      <c r="U184" s="34"/>
      <c r="V184" s="34"/>
      <c r="W184" s="34"/>
    </row>
    <row r="185" spans="1:23" x14ac:dyDescent="0.25">
      <c r="A185" s="34"/>
      <c r="B185" s="34"/>
      <c r="C185" s="34"/>
      <c r="D185" s="34"/>
      <c r="E185" s="34"/>
      <c r="F185" s="34"/>
      <c r="G185" s="34"/>
      <c r="H185" s="34"/>
      <c r="I185" s="34"/>
      <c r="J185" s="34"/>
      <c r="K185" s="34"/>
      <c r="L185" s="34"/>
      <c r="M185" s="34"/>
      <c r="N185" s="34"/>
      <c r="O185" s="34"/>
      <c r="P185" s="34"/>
      <c r="Q185" s="34"/>
      <c r="R185" s="34"/>
      <c r="S185" s="34"/>
      <c r="T185" s="34"/>
      <c r="U185" s="34"/>
      <c r="V185" s="34"/>
      <c r="W185" s="34"/>
    </row>
    <row r="186" spans="1:23" x14ac:dyDescent="0.25">
      <c r="A186" s="34"/>
      <c r="B186" s="34"/>
      <c r="C186" s="34"/>
      <c r="D186" s="34"/>
      <c r="E186" s="34"/>
      <c r="F186" s="34"/>
      <c r="G186" s="34"/>
      <c r="H186" s="34"/>
      <c r="I186" s="34"/>
      <c r="J186" s="34"/>
      <c r="K186" s="34"/>
      <c r="L186" s="34"/>
      <c r="M186" s="34"/>
      <c r="N186" s="34"/>
      <c r="O186" s="34"/>
      <c r="P186" s="34"/>
      <c r="Q186" s="34"/>
      <c r="R186" s="34"/>
      <c r="S186" s="34"/>
      <c r="T186" s="34"/>
      <c r="U186" s="34"/>
      <c r="V186" s="34"/>
      <c r="W186" s="34"/>
    </row>
    <row r="187" spans="1:23" x14ac:dyDescent="0.25">
      <c r="A187" s="34"/>
      <c r="B187" s="34"/>
      <c r="C187" s="34"/>
      <c r="D187" s="34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  <c r="T187" s="34"/>
      <c r="U187" s="34"/>
      <c r="V187" s="34"/>
      <c r="W187" s="34"/>
    </row>
    <row r="188" spans="1:23" x14ac:dyDescent="0.25">
      <c r="A188" s="34"/>
      <c r="B188" s="34"/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  <c r="T188" s="34"/>
      <c r="U188" s="34"/>
      <c r="V188" s="34"/>
      <c r="W188" s="34"/>
    </row>
    <row r="189" spans="1:23" x14ac:dyDescent="0.25">
      <c r="A189" s="34"/>
      <c r="B189" s="34"/>
      <c r="C189" s="34"/>
      <c r="D189" s="34"/>
      <c r="E189" s="34"/>
      <c r="F189" s="34"/>
      <c r="G189" s="34"/>
      <c r="H189" s="34"/>
      <c r="I189" s="34"/>
      <c r="J189" s="34"/>
      <c r="K189" s="34"/>
      <c r="L189" s="34"/>
      <c r="M189" s="34"/>
      <c r="N189" s="34"/>
      <c r="O189" s="34"/>
      <c r="P189" s="34"/>
      <c r="Q189" s="34"/>
      <c r="R189" s="34"/>
      <c r="S189" s="34"/>
      <c r="T189" s="34"/>
      <c r="U189" s="34"/>
      <c r="V189" s="34"/>
      <c r="W189" s="34"/>
    </row>
    <row r="190" spans="1:23" x14ac:dyDescent="0.25">
      <c r="A190" s="34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</row>
    <row r="191" spans="1:23" x14ac:dyDescent="0.25">
      <c r="A191" s="34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</row>
    <row r="192" spans="1:23" x14ac:dyDescent="0.25">
      <c r="A192" s="34"/>
      <c r="B192" s="34"/>
      <c r="C192" s="34"/>
      <c r="D192" s="34"/>
      <c r="E192" s="34"/>
      <c r="F192" s="34"/>
      <c r="G192" s="34"/>
      <c r="H192" s="34"/>
      <c r="I192" s="34"/>
      <c r="J192" s="34"/>
      <c r="K192" s="34"/>
      <c r="L192" s="34"/>
      <c r="M192" s="34"/>
      <c r="N192" s="34"/>
      <c r="O192" s="34"/>
      <c r="P192" s="34"/>
      <c r="Q192" s="34"/>
      <c r="R192" s="34"/>
      <c r="S192" s="34"/>
      <c r="T192" s="34"/>
      <c r="U192" s="34"/>
      <c r="V192" s="34"/>
      <c r="W192" s="34"/>
    </row>
    <row r="198" spans="1:32" x14ac:dyDescent="0.25">
      <c r="C198" s="276" t="s">
        <v>40</v>
      </c>
      <c r="D198" s="276"/>
      <c r="E198" s="276"/>
      <c r="F198" s="276"/>
      <c r="G198" s="276"/>
      <c r="H198" s="276"/>
      <c r="I198" s="276" t="s">
        <v>41</v>
      </c>
      <c r="J198" s="276"/>
      <c r="K198" s="276"/>
      <c r="L198" s="276"/>
      <c r="M198" s="276"/>
      <c r="N198" s="276"/>
      <c r="O198" s="276" t="s">
        <v>42</v>
      </c>
      <c r="P198" s="276"/>
      <c r="Q198" s="276"/>
      <c r="R198" s="276"/>
      <c r="S198" s="276"/>
      <c r="T198" s="276"/>
      <c r="U198" s="276" t="s">
        <v>76</v>
      </c>
      <c r="V198" s="276"/>
      <c r="W198" s="276"/>
      <c r="X198" s="276"/>
      <c r="Y198" s="276"/>
      <c r="Z198" s="276"/>
    </row>
    <row r="199" spans="1:32" x14ac:dyDescent="0.25">
      <c r="C199" s="276" t="s">
        <v>43</v>
      </c>
      <c r="D199" s="276"/>
      <c r="E199" s="276"/>
      <c r="F199" s="276" t="s">
        <v>44</v>
      </c>
      <c r="G199" s="276"/>
      <c r="H199" s="276"/>
      <c r="I199" s="276" t="s">
        <v>43</v>
      </c>
      <c r="J199" s="276"/>
      <c r="K199" s="276"/>
      <c r="L199" s="276" t="s">
        <v>44</v>
      </c>
      <c r="M199" s="276"/>
      <c r="N199" s="276"/>
      <c r="O199" s="276" t="s">
        <v>43</v>
      </c>
      <c r="P199" s="276"/>
      <c r="Q199" s="276"/>
      <c r="R199" s="276" t="s">
        <v>44</v>
      </c>
      <c r="S199" s="276"/>
      <c r="T199" s="276"/>
      <c r="U199" s="276" t="s">
        <v>43</v>
      </c>
      <c r="V199" s="276"/>
      <c r="W199" s="276"/>
      <c r="X199" s="276" t="s">
        <v>44</v>
      </c>
      <c r="Y199" s="276"/>
      <c r="Z199" s="276"/>
    </row>
    <row r="200" spans="1:32" x14ac:dyDescent="0.25">
      <c r="A200" s="35"/>
      <c r="B200" s="35"/>
      <c r="C200" s="31" t="s">
        <v>31</v>
      </c>
      <c r="D200" s="31" t="s">
        <v>49</v>
      </c>
      <c r="E200" s="31" t="s">
        <v>50</v>
      </c>
      <c r="F200" s="31" t="s">
        <v>31</v>
      </c>
      <c r="G200" s="31" t="s">
        <v>49</v>
      </c>
      <c r="H200" s="31" t="s">
        <v>50</v>
      </c>
      <c r="I200" s="36" t="s">
        <v>31</v>
      </c>
      <c r="J200" s="31" t="s">
        <v>49</v>
      </c>
      <c r="K200" s="31" t="s">
        <v>50</v>
      </c>
      <c r="L200" s="31" t="s">
        <v>31</v>
      </c>
      <c r="M200" s="31" t="s">
        <v>49</v>
      </c>
      <c r="N200" s="31" t="s">
        <v>50</v>
      </c>
      <c r="O200" s="31" t="s">
        <v>31</v>
      </c>
      <c r="P200" s="31" t="s">
        <v>49</v>
      </c>
      <c r="Q200" s="31" t="s">
        <v>50</v>
      </c>
      <c r="R200" s="31" t="s">
        <v>31</v>
      </c>
      <c r="S200" s="31" t="s">
        <v>49</v>
      </c>
      <c r="T200" s="31" t="s">
        <v>50</v>
      </c>
      <c r="U200" s="31" t="s">
        <v>31</v>
      </c>
      <c r="V200" s="31" t="s">
        <v>49</v>
      </c>
      <c r="W200" s="31" t="s">
        <v>50</v>
      </c>
      <c r="X200" s="31" t="s">
        <v>31</v>
      </c>
      <c r="Y200" s="31" t="s">
        <v>49</v>
      </c>
      <c r="Z200" s="31" t="s">
        <v>50</v>
      </c>
    </row>
    <row r="201" spans="1:32" x14ac:dyDescent="0.25">
      <c r="A201" s="265" t="s">
        <v>30</v>
      </c>
      <c r="B201" s="36" t="s">
        <v>28</v>
      </c>
      <c r="C201" s="36">
        <v>0.13035069649206299</v>
      </c>
      <c r="D201" s="35">
        <v>9.7806137501772403E-2</v>
      </c>
      <c r="E201" s="36">
        <v>8.7057117851411001E-2</v>
      </c>
      <c r="F201" s="36">
        <f t="shared" ref="F201:F206" si="13">C201*1000</f>
        <v>130.35069649206298</v>
      </c>
      <c r="G201" s="36">
        <f t="shared" ref="G201:H206" si="14">D201*1000</f>
        <v>97.806137501772398</v>
      </c>
      <c r="H201" s="36">
        <f t="shared" si="14"/>
        <v>87.057117851411007</v>
      </c>
      <c r="I201" s="36">
        <v>0.209233846744726</v>
      </c>
      <c r="J201" s="36">
        <v>0.111303978073309</v>
      </c>
      <c r="K201" s="36">
        <v>9.2800624192623499E-2</v>
      </c>
      <c r="L201" s="36">
        <f t="shared" ref="L201:L206" si="15">I201*1000</f>
        <v>209.23384674472601</v>
      </c>
      <c r="M201" s="36">
        <f t="shared" ref="M201:M206" si="16">J201*1000</f>
        <v>111.303978073309</v>
      </c>
      <c r="N201" s="36">
        <f t="shared" ref="N201:N206" si="17">K201*1000</f>
        <v>92.800624192623502</v>
      </c>
      <c r="O201" s="36">
        <v>0.15661943672162201</v>
      </c>
      <c r="P201" s="36">
        <v>0.11839121736246599</v>
      </c>
      <c r="Q201" s="36">
        <v>0.13388838485718901</v>
      </c>
      <c r="R201" s="36">
        <f t="shared" ref="R201:R206" si="18">O201*1000</f>
        <v>156.61943672162201</v>
      </c>
      <c r="S201" s="36">
        <f t="shared" ref="S201:S206" si="19">P201*1000</f>
        <v>118.39121736246599</v>
      </c>
      <c r="T201" s="36">
        <f t="shared" ref="T201:T206" si="20">Q201*1000</f>
        <v>133.88838485718901</v>
      </c>
      <c r="U201" s="57">
        <v>0.21626909681752801</v>
      </c>
      <c r="V201" s="63">
        <v>0.168763162030794</v>
      </c>
      <c r="W201" s="63">
        <v>0.13441753435232501</v>
      </c>
      <c r="X201" s="57">
        <f>U201*1000</f>
        <v>216.26909681752801</v>
      </c>
      <c r="Y201" s="57">
        <f t="shared" ref="Y201:Z201" si="21">V201*1000</f>
        <v>168.76316203079401</v>
      </c>
      <c r="Z201" s="57">
        <f t="shared" si="21"/>
        <v>134.41753435232502</v>
      </c>
    </row>
    <row r="202" spans="1:32" x14ac:dyDescent="0.25">
      <c r="A202" s="265"/>
      <c r="B202" s="36" t="s">
        <v>27</v>
      </c>
      <c r="C202" s="36">
        <v>3.8967063837748901E-2</v>
      </c>
      <c r="D202" s="17">
        <v>3.2883242575645497E-2</v>
      </c>
      <c r="E202" s="36">
        <v>2.62501858446469E-2</v>
      </c>
      <c r="F202" s="36">
        <f t="shared" si="13"/>
        <v>38.967063837748903</v>
      </c>
      <c r="G202" s="36">
        <f t="shared" si="14"/>
        <v>32.883242575645497</v>
      </c>
      <c r="H202" s="36">
        <f t="shared" si="14"/>
        <v>26.2501858446469</v>
      </c>
      <c r="I202" s="36">
        <v>5.9889451593130499E-2</v>
      </c>
      <c r="J202" s="36">
        <v>3.7799261632053903E-2</v>
      </c>
      <c r="K202" s="36">
        <v>3.0242344490983598E-2</v>
      </c>
      <c r="L202" s="36">
        <f t="shared" si="15"/>
        <v>59.889451593130502</v>
      </c>
      <c r="M202" s="36">
        <f t="shared" si="16"/>
        <v>37.799261632053906</v>
      </c>
      <c r="N202" s="36">
        <f t="shared" si="17"/>
        <v>30.242344490983598</v>
      </c>
      <c r="O202" s="36">
        <v>5.8631544783876999E-2</v>
      </c>
      <c r="P202" s="36">
        <v>4.2833091389557099E-2</v>
      </c>
      <c r="Q202" s="36">
        <v>4.08979468699553E-2</v>
      </c>
      <c r="R202" s="36">
        <f t="shared" si="18"/>
        <v>58.631544783876997</v>
      </c>
      <c r="S202" s="36">
        <f t="shared" si="19"/>
        <v>42.833091389557097</v>
      </c>
      <c r="T202" s="36">
        <f t="shared" si="20"/>
        <v>40.897946869955298</v>
      </c>
      <c r="U202" s="57">
        <v>7.1843546450308493E-2</v>
      </c>
      <c r="V202" s="63">
        <v>5.5293908540648903E-2</v>
      </c>
      <c r="W202" s="63">
        <v>4.6759092857128801E-2</v>
      </c>
      <c r="X202" s="57">
        <f t="shared" ref="X202:X206" si="22">U202*1000</f>
        <v>71.843546450308494</v>
      </c>
      <c r="Y202" s="57">
        <f t="shared" ref="Y202:Y206" si="23">V202*1000</f>
        <v>55.2939085406489</v>
      </c>
      <c r="Z202" s="57">
        <f t="shared" ref="Z202:Z206" si="24">W202*1000</f>
        <v>46.759092857128799</v>
      </c>
    </row>
    <row r="203" spans="1:32" x14ac:dyDescent="0.25">
      <c r="A203" s="265"/>
      <c r="B203" s="36" t="s">
        <v>39</v>
      </c>
      <c r="C203" s="36">
        <v>8.46588801649059E-2</v>
      </c>
      <c r="D203" s="35">
        <v>6.5344690038708894E-2</v>
      </c>
      <c r="E203" s="36">
        <v>5.6653651848028903E-2</v>
      </c>
      <c r="F203" s="36">
        <f t="shared" si="13"/>
        <v>84.658880164905895</v>
      </c>
      <c r="G203" s="36">
        <f t="shared" si="14"/>
        <v>65.34469003870889</v>
      </c>
      <c r="H203" s="36">
        <f t="shared" si="14"/>
        <v>56.6536518480289</v>
      </c>
      <c r="I203" s="36">
        <v>0.13456164916892799</v>
      </c>
      <c r="J203" s="36">
        <v>7.45516198526818E-2</v>
      </c>
      <c r="K203" s="36">
        <v>6.1521484341803503E-2</v>
      </c>
      <c r="L203" s="36">
        <f t="shared" si="15"/>
        <v>134.561649168928</v>
      </c>
      <c r="M203" s="36">
        <f t="shared" si="16"/>
        <v>74.551619852681796</v>
      </c>
      <c r="N203" s="36">
        <f t="shared" si="17"/>
        <v>61.5214843418035</v>
      </c>
      <c r="O203" s="36">
        <v>0.10762549075274901</v>
      </c>
      <c r="P203" s="36">
        <v>8.0612154376011894E-2</v>
      </c>
      <c r="Q203" s="36">
        <v>8.73931658635725E-2</v>
      </c>
      <c r="R203" s="36">
        <f t="shared" si="18"/>
        <v>107.625490752749</v>
      </c>
      <c r="S203" s="36">
        <f t="shared" si="19"/>
        <v>80.612154376011887</v>
      </c>
      <c r="T203" s="36">
        <f t="shared" si="20"/>
        <v>87.393165863572506</v>
      </c>
      <c r="U203" s="57">
        <v>0.14405632163391799</v>
      </c>
      <c r="V203" s="63">
        <v>0.112028535285721</v>
      </c>
      <c r="W203" s="63">
        <v>9.0588313604726994E-2</v>
      </c>
      <c r="X203" s="57">
        <f t="shared" si="22"/>
        <v>144.05632163391797</v>
      </c>
      <c r="Y203" s="57">
        <f t="shared" si="23"/>
        <v>112.02853528572101</v>
      </c>
      <c r="Z203" s="57">
        <f t="shared" si="24"/>
        <v>90.588313604726991</v>
      </c>
    </row>
    <row r="204" spans="1:32" x14ac:dyDescent="0.25">
      <c r="A204" s="265" t="s">
        <v>24</v>
      </c>
      <c r="B204" s="36" t="s">
        <v>28</v>
      </c>
      <c r="C204" s="36">
        <v>5.9371705080870397E-2</v>
      </c>
      <c r="D204" s="32">
        <v>5.2485095904829603E-2</v>
      </c>
      <c r="E204" s="33">
        <v>4.6290586732731197E-2</v>
      </c>
      <c r="F204" s="36">
        <f t="shared" si="13"/>
        <v>59.371705080870399</v>
      </c>
      <c r="G204" s="36">
        <f t="shared" si="14"/>
        <v>52.485095904829599</v>
      </c>
      <c r="H204" s="36">
        <f t="shared" si="14"/>
        <v>46.2905867327312</v>
      </c>
      <c r="I204" s="36">
        <v>6.2464056925181297E-2</v>
      </c>
      <c r="J204" s="36">
        <v>6.1829936079056499E-2</v>
      </c>
      <c r="K204" s="36">
        <v>5.6745509229694499E-2</v>
      </c>
      <c r="L204" s="36">
        <f t="shared" si="15"/>
        <v>62.464056925181296</v>
      </c>
      <c r="M204" s="36">
        <f t="shared" si="16"/>
        <v>61.829936079056502</v>
      </c>
      <c r="N204" s="36">
        <f t="shared" si="17"/>
        <v>56.745509229694498</v>
      </c>
      <c r="O204" s="36">
        <v>9.4571881540705005E-2</v>
      </c>
      <c r="P204" s="36">
        <v>7.40446344417207E-2</v>
      </c>
      <c r="Q204" s="36">
        <v>6.6568509808847195E-2</v>
      </c>
      <c r="R204" s="36">
        <f t="shared" si="18"/>
        <v>94.571881540705007</v>
      </c>
      <c r="S204" s="36">
        <f t="shared" si="19"/>
        <v>74.044634441720703</v>
      </c>
      <c r="T204" s="36">
        <f t="shared" si="20"/>
        <v>66.568509808847196</v>
      </c>
      <c r="U204" s="57">
        <v>0.18552327136649699</v>
      </c>
      <c r="V204" s="64">
        <v>8.6990669908707893E-2</v>
      </c>
      <c r="W204" s="33">
        <v>8.9400925779676801E-2</v>
      </c>
      <c r="X204" s="57">
        <f t="shared" si="22"/>
        <v>185.523271366497</v>
      </c>
      <c r="Y204" s="57">
        <f t="shared" si="23"/>
        <v>86.990669908707886</v>
      </c>
      <c r="Z204" s="57">
        <f t="shared" si="24"/>
        <v>89.400925779676797</v>
      </c>
    </row>
    <row r="205" spans="1:32" x14ac:dyDescent="0.25">
      <c r="A205" s="265"/>
      <c r="B205" s="36" t="s">
        <v>27</v>
      </c>
      <c r="C205" s="36">
        <v>1.7627935681137099E-2</v>
      </c>
      <c r="D205" s="32">
        <v>1.3700779573243799E-2</v>
      </c>
      <c r="E205" s="33">
        <v>1.42413835354672E-2</v>
      </c>
      <c r="F205" s="36">
        <f t="shared" si="13"/>
        <v>17.6279356811371</v>
      </c>
      <c r="G205" s="36">
        <f t="shared" si="14"/>
        <v>13.7007795732438</v>
      </c>
      <c r="H205" s="36">
        <f t="shared" si="14"/>
        <v>14.2413835354672</v>
      </c>
      <c r="I205" s="36">
        <v>2.0284590369986401E-2</v>
      </c>
      <c r="J205" s="36">
        <v>1.7036528972079999E-2</v>
      </c>
      <c r="K205" s="36">
        <v>1.7455781169454E-2</v>
      </c>
      <c r="L205" s="36">
        <f t="shared" si="15"/>
        <v>20.2845903699864</v>
      </c>
      <c r="M205" s="36">
        <f t="shared" si="16"/>
        <v>17.036528972079999</v>
      </c>
      <c r="N205" s="36">
        <f t="shared" si="17"/>
        <v>17.455781169453999</v>
      </c>
      <c r="O205" s="36">
        <v>3.1962069871838902E-2</v>
      </c>
      <c r="P205" s="36">
        <v>2.1600642462329098E-2</v>
      </c>
      <c r="Q205" s="36">
        <v>1.9519813674525401E-2</v>
      </c>
      <c r="R205" s="36">
        <f t="shared" si="18"/>
        <v>31.962069871838903</v>
      </c>
      <c r="S205" s="36">
        <f t="shared" si="19"/>
        <v>21.600642462329098</v>
      </c>
      <c r="T205" s="36">
        <f t="shared" si="20"/>
        <v>19.519813674525402</v>
      </c>
      <c r="U205" s="57">
        <v>5.5589569345497199E-2</v>
      </c>
      <c r="V205" s="64">
        <v>2.7387837517750601E-2</v>
      </c>
      <c r="W205" s="33">
        <v>2.6342240324386201E-2</v>
      </c>
      <c r="X205" s="57">
        <f t="shared" si="22"/>
        <v>55.589569345497196</v>
      </c>
      <c r="Y205" s="57">
        <f t="shared" si="23"/>
        <v>27.387837517750601</v>
      </c>
      <c r="Z205" s="57">
        <f t="shared" si="24"/>
        <v>26.3422403243862</v>
      </c>
    </row>
    <row r="206" spans="1:32" x14ac:dyDescent="0.25">
      <c r="A206" s="265"/>
      <c r="B206" s="36" t="s">
        <v>39</v>
      </c>
      <c r="C206" s="36">
        <v>3.8499820381003698E-2</v>
      </c>
      <c r="D206" s="32">
        <v>3.3092937739036703E-2</v>
      </c>
      <c r="E206" s="33">
        <v>3.0265985134099199E-2</v>
      </c>
      <c r="F206" s="36">
        <f t="shared" si="13"/>
        <v>38.499820381003701</v>
      </c>
      <c r="G206" s="36">
        <f t="shared" si="14"/>
        <v>33.092937739036699</v>
      </c>
      <c r="H206" s="36">
        <f t="shared" si="14"/>
        <v>30.2659851340992</v>
      </c>
      <c r="I206" s="36">
        <v>4.1374323647583797E-2</v>
      </c>
      <c r="J206" s="36">
        <v>3.9433232525568199E-2</v>
      </c>
      <c r="K206" s="36">
        <v>3.7100645199574303E-2</v>
      </c>
      <c r="L206" s="36">
        <f t="shared" si="15"/>
        <v>41.374323647583793</v>
      </c>
      <c r="M206" s="36">
        <f t="shared" si="16"/>
        <v>39.433232525568201</v>
      </c>
      <c r="N206" s="36">
        <f t="shared" si="17"/>
        <v>37.100645199574302</v>
      </c>
      <c r="O206" s="36">
        <v>6.3266975706272099E-2</v>
      </c>
      <c r="P206" s="36">
        <v>4.78226384520248E-2</v>
      </c>
      <c r="Q206" s="36">
        <v>4.3044161741686397E-2</v>
      </c>
      <c r="R206" s="36">
        <f t="shared" si="18"/>
        <v>63.266975706272099</v>
      </c>
      <c r="S206" s="36">
        <f t="shared" si="19"/>
        <v>47.822638452024798</v>
      </c>
      <c r="T206" s="36">
        <f t="shared" si="20"/>
        <v>43.044161741686395</v>
      </c>
      <c r="U206" s="57">
        <v>0.12055642035599699</v>
      </c>
      <c r="V206" s="64">
        <v>5.7189253713229297E-2</v>
      </c>
      <c r="W206" s="33">
        <v>5.7871583052031397E-2</v>
      </c>
      <c r="X206" s="57">
        <f t="shared" si="22"/>
        <v>120.55642035599699</v>
      </c>
      <c r="Y206" s="57">
        <f t="shared" si="23"/>
        <v>57.189253713229299</v>
      </c>
      <c r="Z206" s="57">
        <f t="shared" si="24"/>
        <v>57.871583052031397</v>
      </c>
    </row>
    <row r="208" spans="1:32" x14ac:dyDescent="0.25">
      <c r="A208" s="34"/>
      <c r="B208" s="34"/>
      <c r="C208" s="34"/>
      <c r="D208" s="34"/>
      <c r="E208" s="34"/>
      <c r="F208" s="34"/>
      <c r="G208" s="34"/>
      <c r="H208" s="34"/>
      <c r="I208" s="34"/>
      <c r="J208" s="34"/>
      <c r="K208" s="34"/>
      <c r="L208" s="34"/>
      <c r="M208" s="34"/>
      <c r="N208" s="34"/>
      <c r="O208" s="34"/>
      <c r="P208" s="34"/>
      <c r="Q208" s="34"/>
      <c r="R208" s="34"/>
      <c r="S208" s="34"/>
      <c r="T208" s="34"/>
      <c r="U208" s="34"/>
      <c r="V208" s="34"/>
      <c r="W208" s="34"/>
      <c r="X208" s="34"/>
      <c r="Y208" s="34"/>
      <c r="Z208" s="34"/>
      <c r="AA208" s="34"/>
      <c r="AB208" s="34"/>
      <c r="AC208" s="34"/>
      <c r="AD208" s="34"/>
      <c r="AE208" s="34"/>
      <c r="AF208" s="34"/>
    </row>
    <row r="209" spans="1:32" ht="23.25" x14ac:dyDescent="0.25">
      <c r="A209" s="34"/>
      <c r="B209" s="266" t="s">
        <v>51</v>
      </c>
      <c r="C209" s="266"/>
      <c r="D209" s="266"/>
      <c r="E209" s="266"/>
      <c r="F209" s="266"/>
      <c r="G209" s="266"/>
      <c r="H209" s="266"/>
      <c r="I209" s="266"/>
      <c r="J209" s="266"/>
      <c r="K209" s="266"/>
      <c r="L209" s="266"/>
      <c r="M209" s="266"/>
      <c r="N209" s="266"/>
      <c r="O209" s="266"/>
      <c r="P209" s="266"/>
      <c r="Q209" s="266"/>
      <c r="R209" s="266"/>
      <c r="S209" s="266"/>
      <c r="T209" s="266"/>
      <c r="U209" s="266"/>
      <c r="V209" s="266"/>
      <c r="W209" s="266"/>
      <c r="X209" s="266"/>
      <c r="Y209" s="266"/>
      <c r="Z209" s="266"/>
      <c r="AA209" s="266"/>
      <c r="AB209" s="266"/>
      <c r="AC209" s="266"/>
      <c r="AD209" s="266"/>
      <c r="AE209" s="34"/>
      <c r="AF209" s="34"/>
    </row>
    <row r="210" spans="1:32" x14ac:dyDescent="0.25">
      <c r="A210" s="34"/>
      <c r="B210" s="34"/>
      <c r="C210" s="34"/>
      <c r="D210" s="34"/>
      <c r="E210" s="34"/>
      <c r="F210" s="34"/>
      <c r="G210" s="34"/>
      <c r="H210" s="34"/>
      <c r="I210" s="34"/>
      <c r="J210" s="34"/>
      <c r="K210" s="34"/>
      <c r="L210" s="34"/>
      <c r="M210" s="34"/>
      <c r="N210" s="34"/>
      <c r="O210" s="34"/>
      <c r="P210" s="34"/>
      <c r="Q210" s="34"/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</row>
    <row r="211" spans="1:32" x14ac:dyDescent="0.25">
      <c r="A211" s="34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</row>
    <row r="212" spans="1:32" x14ac:dyDescent="0.25">
      <c r="A212" s="34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</row>
    <row r="213" spans="1:32" x14ac:dyDescent="0.25">
      <c r="A213" s="34"/>
      <c r="B213" s="34"/>
      <c r="C213" s="34"/>
      <c r="D213" s="34"/>
      <c r="E213" s="34"/>
      <c r="F213" s="34"/>
      <c r="G213" s="34"/>
      <c r="H213" s="34"/>
      <c r="I213" s="34"/>
      <c r="J213" s="34"/>
      <c r="K213" s="34"/>
      <c r="L213" s="34"/>
      <c r="M213" s="34"/>
      <c r="N213" s="34"/>
      <c r="O213" s="34"/>
      <c r="P213" s="34"/>
      <c r="Q213" s="34"/>
      <c r="R213" s="34"/>
      <c r="S213" s="34"/>
      <c r="T213" s="34"/>
      <c r="U213" s="34"/>
      <c r="V213" s="34"/>
      <c r="W213" s="34"/>
      <c r="X213" s="34"/>
      <c r="Y213" s="34"/>
      <c r="Z213" s="34"/>
      <c r="AA213" s="34"/>
      <c r="AB213" s="34"/>
      <c r="AC213" s="34"/>
      <c r="AD213" s="34"/>
      <c r="AE213" s="34"/>
      <c r="AF213" s="34"/>
    </row>
    <row r="214" spans="1:32" x14ac:dyDescent="0.25">
      <c r="A214" s="34"/>
      <c r="B214" s="34"/>
      <c r="C214" s="34"/>
      <c r="D214" s="34"/>
      <c r="E214" s="34"/>
      <c r="F214" s="34"/>
      <c r="G214" s="34"/>
      <c r="H214" s="34"/>
      <c r="I214" s="34"/>
      <c r="J214" s="34"/>
      <c r="K214" s="34"/>
      <c r="L214" s="34"/>
      <c r="M214" s="34"/>
      <c r="N214" s="34"/>
      <c r="O214" s="34"/>
      <c r="P214" s="34"/>
      <c r="Q214" s="34"/>
      <c r="R214" s="34"/>
      <c r="S214" s="34"/>
      <c r="T214" s="34"/>
      <c r="U214" s="34"/>
      <c r="V214" s="34"/>
      <c r="W214" s="34"/>
      <c r="X214" s="34"/>
      <c r="Y214" s="34"/>
      <c r="Z214" s="34"/>
      <c r="AA214" s="34"/>
      <c r="AB214" s="34"/>
      <c r="AC214" s="34"/>
      <c r="AD214" s="34"/>
      <c r="AE214" s="34"/>
      <c r="AF214" s="34"/>
    </row>
    <row r="215" spans="1:32" x14ac:dyDescent="0.25">
      <c r="A215" s="34"/>
      <c r="B215" s="34"/>
      <c r="C215" s="34"/>
      <c r="D215" s="34"/>
      <c r="E215" s="34"/>
      <c r="F215" s="34"/>
      <c r="G215" s="34"/>
      <c r="H215" s="34"/>
      <c r="I215" s="34"/>
      <c r="J215" s="34"/>
      <c r="K215" s="34"/>
      <c r="L215" s="34"/>
      <c r="M215" s="34"/>
      <c r="N215" s="34"/>
      <c r="O215" s="34"/>
      <c r="P215" s="34"/>
      <c r="Q215" s="34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</row>
    <row r="216" spans="1:32" x14ac:dyDescent="0.25">
      <c r="A216" s="34"/>
      <c r="B216" s="34"/>
      <c r="C216" s="34"/>
      <c r="D216" s="34"/>
      <c r="E216" s="34"/>
      <c r="F216" s="34"/>
      <c r="G216" s="34"/>
      <c r="H216" s="34"/>
      <c r="I216" s="34"/>
      <c r="J216" s="34"/>
      <c r="K216" s="34"/>
      <c r="L216" s="34"/>
      <c r="M216" s="34"/>
      <c r="N216" s="34"/>
      <c r="O216" s="34"/>
      <c r="P216" s="34"/>
      <c r="Q216" s="34"/>
      <c r="R216" s="34"/>
      <c r="S216" s="34"/>
      <c r="T216" s="34"/>
      <c r="U216" s="34"/>
      <c r="V216" s="34"/>
      <c r="W216" s="34"/>
      <c r="X216" s="34"/>
      <c r="Y216" s="34"/>
      <c r="Z216" s="34"/>
      <c r="AA216" s="34"/>
      <c r="AB216" s="34"/>
      <c r="AC216" s="34"/>
      <c r="AD216" s="34"/>
      <c r="AE216" s="34"/>
      <c r="AF216" s="34"/>
    </row>
    <row r="217" spans="1:32" x14ac:dyDescent="0.25">
      <c r="A217" s="34"/>
      <c r="B217" s="34"/>
      <c r="C217" s="34"/>
      <c r="D217" s="34"/>
      <c r="E217" s="34"/>
      <c r="F217" s="34"/>
      <c r="G217" s="34"/>
      <c r="H217" s="34"/>
      <c r="I217" s="34"/>
      <c r="J217" s="34"/>
      <c r="K217" s="34"/>
      <c r="L217" s="34"/>
      <c r="M217" s="34"/>
      <c r="N217" s="34"/>
      <c r="O217" s="34"/>
      <c r="P217" s="34"/>
      <c r="Q217" s="34"/>
      <c r="R217" s="34"/>
      <c r="S217" s="34"/>
      <c r="T217" s="34"/>
      <c r="U217" s="34"/>
      <c r="V217" s="34"/>
      <c r="W217" s="34"/>
      <c r="X217" s="34"/>
      <c r="Y217" s="34"/>
      <c r="Z217" s="34"/>
      <c r="AA217" s="34"/>
      <c r="AB217" s="34"/>
      <c r="AC217" s="34"/>
      <c r="AD217" s="34"/>
      <c r="AE217" s="34"/>
      <c r="AF217" s="34"/>
    </row>
    <row r="218" spans="1:32" x14ac:dyDescent="0.25">
      <c r="A218" s="34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</row>
    <row r="219" spans="1:32" x14ac:dyDescent="0.25">
      <c r="A219" s="34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</row>
    <row r="220" spans="1:32" x14ac:dyDescent="0.25">
      <c r="A220" s="34"/>
      <c r="B220" s="34"/>
      <c r="C220" s="34"/>
      <c r="D220" s="34"/>
      <c r="E220" s="34"/>
      <c r="F220" s="34"/>
      <c r="G220" s="34"/>
      <c r="H220" s="34"/>
      <c r="I220" s="34"/>
      <c r="J220" s="34"/>
      <c r="K220" s="34"/>
      <c r="L220" s="34"/>
      <c r="M220" s="34"/>
      <c r="N220" s="34"/>
      <c r="O220" s="34"/>
      <c r="P220" s="34"/>
      <c r="Q220" s="34"/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</row>
    <row r="221" spans="1:32" x14ac:dyDescent="0.25">
      <c r="A221" s="34"/>
      <c r="B221" s="34"/>
      <c r="C221" s="34"/>
      <c r="D221" s="34"/>
      <c r="E221" s="34"/>
      <c r="F221" s="34"/>
      <c r="G221" s="34"/>
      <c r="H221" s="34"/>
      <c r="I221" s="34"/>
      <c r="J221" s="34"/>
      <c r="K221" s="34"/>
      <c r="L221" s="34"/>
      <c r="M221" s="34"/>
      <c r="N221" s="34"/>
      <c r="O221" s="34"/>
      <c r="P221" s="34"/>
      <c r="Q221" s="34"/>
      <c r="R221" s="34"/>
      <c r="S221" s="34"/>
      <c r="T221" s="34"/>
      <c r="U221" s="34"/>
      <c r="V221" s="34"/>
      <c r="W221" s="34"/>
      <c r="X221" s="34"/>
      <c r="Y221" s="34"/>
      <c r="Z221" s="34"/>
      <c r="AA221" s="34"/>
      <c r="AB221" s="34"/>
      <c r="AC221" s="34"/>
      <c r="AD221" s="34"/>
      <c r="AE221" s="34"/>
      <c r="AF221" s="34"/>
    </row>
    <row r="222" spans="1:32" x14ac:dyDescent="0.25">
      <c r="A222" s="34"/>
      <c r="B222" s="34"/>
      <c r="C222" s="34"/>
      <c r="D222" s="34"/>
      <c r="E222" s="34"/>
      <c r="F222" s="34"/>
      <c r="G222" s="34"/>
      <c r="H222" s="34"/>
      <c r="I222" s="34"/>
      <c r="J222" s="34"/>
      <c r="K222" s="34"/>
      <c r="L222" s="34"/>
      <c r="M222" s="34"/>
      <c r="N222" s="34"/>
      <c r="O222" s="34"/>
      <c r="P222" s="34"/>
      <c r="Q222" s="34"/>
      <c r="R222" s="34"/>
      <c r="S222" s="34"/>
      <c r="T222" s="34"/>
      <c r="U222" s="34"/>
      <c r="V222" s="34"/>
      <c r="W222" s="34"/>
      <c r="X222" s="34"/>
      <c r="Y222" s="34"/>
      <c r="Z222" s="34"/>
      <c r="AA222" s="34"/>
      <c r="AB222" s="34"/>
      <c r="AC222" s="34"/>
      <c r="AD222" s="34"/>
      <c r="AE222" s="34"/>
      <c r="AF222" s="34"/>
    </row>
    <row r="223" spans="1:32" x14ac:dyDescent="0.25">
      <c r="A223" s="34"/>
      <c r="B223" s="34"/>
      <c r="C223" s="34"/>
      <c r="D223" s="34"/>
      <c r="E223" s="34"/>
      <c r="F223" s="34"/>
      <c r="G223" s="34"/>
      <c r="H223" s="34"/>
      <c r="I223" s="34"/>
      <c r="J223" s="34"/>
      <c r="K223" s="34"/>
      <c r="L223" s="34"/>
      <c r="M223" s="34"/>
      <c r="N223" s="34"/>
      <c r="O223" s="34"/>
      <c r="P223" s="34"/>
      <c r="Q223" s="34"/>
      <c r="R223" s="34"/>
      <c r="S223" s="34"/>
      <c r="T223" s="34"/>
      <c r="U223" s="34"/>
      <c r="V223" s="34"/>
      <c r="W223" s="34"/>
      <c r="X223" s="34"/>
      <c r="Y223" s="34"/>
      <c r="Z223" s="34"/>
      <c r="AA223" s="34"/>
      <c r="AB223" s="34"/>
      <c r="AC223" s="34"/>
      <c r="AD223" s="34"/>
      <c r="AE223" s="34"/>
      <c r="AF223" s="34"/>
    </row>
    <row r="224" spans="1:32" x14ac:dyDescent="0.25">
      <c r="A224" s="34"/>
      <c r="B224" s="34"/>
      <c r="C224" s="34"/>
      <c r="D224" s="34"/>
      <c r="E224" s="34"/>
      <c r="F224" s="34"/>
      <c r="G224" s="34"/>
      <c r="H224" s="34"/>
      <c r="I224" s="34"/>
      <c r="J224" s="34"/>
      <c r="K224" s="34"/>
      <c r="L224" s="34"/>
      <c r="M224" s="34"/>
      <c r="N224" s="34"/>
      <c r="O224" s="34"/>
      <c r="P224" s="34"/>
      <c r="Q224" s="34"/>
      <c r="R224" s="34"/>
      <c r="S224" s="34"/>
      <c r="T224" s="34"/>
      <c r="U224" s="34"/>
      <c r="V224" s="34"/>
      <c r="W224" s="34"/>
      <c r="X224" s="34"/>
      <c r="Y224" s="34"/>
      <c r="Z224" s="34"/>
      <c r="AA224" s="34"/>
      <c r="AB224" s="34"/>
      <c r="AC224" s="34"/>
      <c r="AD224" s="34"/>
      <c r="AE224" s="34"/>
      <c r="AF224" s="34"/>
    </row>
    <row r="225" spans="1:32" x14ac:dyDescent="0.25">
      <c r="A225" s="34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</row>
    <row r="226" spans="1:32" x14ac:dyDescent="0.25">
      <c r="A226" s="34"/>
      <c r="B226" s="34"/>
      <c r="C226" s="34"/>
      <c r="D226" s="34"/>
      <c r="E226" s="34"/>
      <c r="F226" s="34"/>
      <c r="G226" s="34"/>
      <c r="H226" s="34"/>
      <c r="I226" s="34"/>
      <c r="J226" s="34"/>
      <c r="K226" s="34"/>
      <c r="L226" s="34"/>
      <c r="M226" s="34"/>
      <c r="N226" s="34"/>
      <c r="O226" s="34"/>
      <c r="P226" s="261" t="s">
        <v>52</v>
      </c>
      <c r="Q226" s="261"/>
      <c r="R226" s="261"/>
      <c r="S226" s="261"/>
      <c r="T226" s="261"/>
      <c r="U226" s="34"/>
      <c r="V226" s="34"/>
      <c r="W226" s="34"/>
      <c r="X226" s="34"/>
      <c r="Y226" s="34"/>
      <c r="Z226" s="34"/>
      <c r="AA226" s="34"/>
      <c r="AB226" s="34"/>
      <c r="AC226" s="34"/>
      <c r="AD226" s="34"/>
      <c r="AE226" s="34"/>
      <c r="AF226" s="34"/>
    </row>
    <row r="227" spans="1:32" x14ac:dyDescent="0.25">
      <c r="A227" s="34"/>
      <c r="B227" s="34"/>
      <c r="C227" s="34"/>
      <c r="D227" s="34"/>
      <c r="E227" s="34"/>
      <c r="F227" s="34"/>
      <c r="G227" s="34"/>
      <c r="H227" s="34"/>
      <c r="I227" s="34"/>
      <c r="J227" s="34"/>
      <c r="K227" s="34"/>
      <c r="L227" s="34"/>
      <c r="M227" s="34"/>
      <c r="N227" s="34"/>
      <c r="O227" s="34"/>
      <c r="P227" s="261" t="s">
        <v>54</v>
      </c>
      <c r="Q227" s="261"/>
      <c r="R227" s="261"/>
      <c r="S227" s="261"/>
      <c r="T227" s="261"/>
      <c r="U227" s="34"/>
      <c r="V227" s="34"/>
      <c r="W227" s="34"/>
      <c r="X227" s="34"/>
      <c r="Y227" s="34"/>
      <c r="Z227" s="34"/>
      <c r="AA227" s="34"/>
      <c r="AB227" s="34"/>
      <c r="AC227" s="34"/>
      <c r="AD227" s="34"/>
      <c r="AE227" s="34"/>
      <c r="AF227" s="34"/>
    </row>
    <row r="228" spans="1:32" x14ac:dyDescent="0.25">
      <c r="A228" s="34"/>
      <c r="B228" s="34"/>
      <c r="C228" s="34"/>
      <c r="D228" s="34"/>
      <c r="E228" s="34"/>
      <c r="F228" s="34"/>
      <c r="G228" s="34"/>
      <c r="H228" s="34"/>
      <c r="I228" s="34"/>
      <c r="J228" s="34"/>
      <c r="K228" s="34"/>
      <c r="L228" s="34"/>
      <c r="M228" s="34"/>
      <c r="N228" s="34"/>
      <c r="O228" s="34"/>
      <c r="P228" s="34"/>
      <c r="Q228" s="34"/>
      <c r="R228" s="34"/>
      <c r="S228" s="34"/>
      <c r="T228" s="34"/>
      <c r="U228" s="34"/>
      <c r="V228" s="34"/>
      <c r="W228" s="34"/>
      <c r="X228" s="34"/>
      <c r="Y228" s="34"/>
      <c r="Z228" s="34"/>
      <c r="AA228" s="34"/>
      <c r="AB228" s="34"/>
      <c r="AC228" s="34"/>
      <c r="AD228" s="34"/>
      <c r="AE228" s="34"/>
      <c r="AF228" s="34"/>
    </row>
    <row r="229" spans="1:32" x14ac:dyDescent="0.25">
      <c r="A229" s="34"/>
      <c r="B229" s="34"/>
      <c r="C229" s="34"/>
      <c r="D229" s="34"/>
      <c r="E229" s="34"/>
      <c r="F229" s="34"/>
      <c r="G229" s="34"/>
      <c r="H229" s="34"/>
      <c r="I229" s="34"/>
      <c r="J229" s="34"/>
      <c r="K229" s="34"/>
      <c r="L229" s="34"/>
      <c r="M229" s="34"/>
      <c r="N229" s="34"/>
      <c r="O229" s="34"/>
      <c r="P229" s="34"/>
      <c r="Q229" s="34"/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</row>
    <row r="230" spans="1:32" x14ac:dyDescent="0.25">
      <c r="A230" s="34"/>
      <c r="B230" s="34"/>
      <c r="C230" s="34"/>
      <c r="D230" s="34"/>
      <c r="E230" s="34"/>
      <c r="F230" s="34"/>
      <c r="G230" s="34"/>
      <c r="H230" s="34"/>
      <c r="I230" s="34"/>
      <c r="J230" s="34"/>
      <c r="K230" s="34"/>
      <c r="L230" s="34"/>
      <c r="M230" s="34"/>
      <c r="N230" s="34"/>
      <c r="O230" s="34"/>
      <c r="P230" s="34"/>
      <c r="Q230" s="34"/>
      <c r="R230" s="34"/>
      <c r="S230" s="34"/>
      <c r="T230" s="34"/>
      <c r="U230" s="34"/>
      <c r="V230" s="34"/>
      <c r="W230" s="34"/>
      <c r="X230" s="34"/>
      <c r="Y230" s="34"/>
      <c r="Z230" s="34"/>
      <c r="AA230" s="34"/>
      <c r="AB230" s="34"/>
      <c r="AC230" s="34"/>
      <c r="AD230" s="34"/>
      <c r="AE230" s="34"/>
      <c r="AF230" s="34"/>
    </row>
    <row r="231" spans="1:32" x14ac:dyDescent="0.25">
      <c r="A231" s="34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</row>
    <row r="232" spans="1:32" x14ac:dyDescent="0.25">
      <c r="A232" s="34"/>
      <c r="B232" s="34"/>
      <c r="C232" s="34"/>
      <c r="D232" s="34"/>
      <c r="E232" s="34"/>
      <c r="F232" s="34"/>
      <c r="G232" s="34"/>
      <c r="H232" s="34"/>
      <c r="I232" s="34"/>
      <c r="J232" s="34"/>
      <c r="K232" s="34"/>
      <c r="L232" s="34"/>
      <c r="M232" s="34"/>
      <c r="N232" s="34"/>
      <c r="O232" s="34"/>
      <c r="P232" s="34"/>
      <c r="Q232" s="34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</row>
    <row r="233" spans="1:32" x14ac:dyDescent="0.25">
      <c r="A233" s="34"/>
      <c r="B233" s="34"/>
      <c r="C233" s="34"/>
      <c r="D233" s="34"/>
      <c r="E233" s="34"/>
      <c r="F233" s="34"/>
      <c r="G233" s="34"/>
      <c r="H233" s="34"/>
      <c r="I233" s="34"/>
      <c r="J233" s="34"/>
      <c r="K233" s="34"/>
      <c r="L233" s="34"/>
      <c r="M233" s="34"/>
      <c r="N233" s="34"/>
      <c r="O233" s="34"/>
      <c r="P233" s="34"/>
      <c r="Q233" s="34"/>
      <c r="R233" s="34"/>
      <c r="S233" s="34"/>
      <c r="T233" s="34"/>
      <c r="U233" s="34"/>
      <c r="V233" s="34"/>
      <c r="W233" s="34"/>
      <c r="X233" s="34"/>
      <c r="Y233" s="34"/>
      <c r="Z233" s="34"/>
      <c r="AA233" s="34"/>
      <c r="AB233" s="34"/>
      <c r="AC233" s="34"/>
      <c r="AD233" s="34"/>
      <c r="AE233" s="34"/>
      <c r="AF233" s="34"/>
    </row>
    <row r="234" spans="1:32" x14ac:dyDescent="0.25">
      <c r="A234" s="34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</row>
    <row r="235" spans="1:32" x14ac:dyDescent="0.25">
      <c r="A235" s="34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</row>
    <row r="236" spans="1:32" x14ac:dyDescent="0.25">
      <c r="A236" s="34"/>
      <c r="B236" s="34"/>
      <c r="C236" s="34"/>
      <c r="D236" s="34"/>
      <c r="E236" s="34"/>
      <c r="F236" s="34"/>
      <c r="G236" s="34"/>
      <c r="H236" s="34"/>
      <c r="I236" s="34"/>
      <c r="J236" s="34"/>
      <c r="K236" s="34"/>
      <c r="L236" s="34"/>
      <c r="M236" s="34"/>
      <c r="N236" s="34"/>
      <c r="O236" s="34"/>
      <c r="P236" s="34"/>
      <c r="Q236" s="34"/>
      <c r="R236" s="34"/>
      <c r="S236" s="34"/>
      <c r="T236" s="34"/>
      <c r="U236" s="34"/>
      <c r="V236" s="34"/>
      <c r="W236" s="34"/>
      <c r="X236" s="34"/>
      <c r="Y236" s="34"/>
      <c r="Z236" s="34"/>
      <c r="AA236" s="34"/>
      <c r="AB236" s="34"/>
      <c r="AC236" s="34"/>
      <c r="AD236" s="34"/>
      <c r="AE236" s="34"/>
      <c r="AF236" s="34"/>
    </row>
    <row r="237" spans="1:32" x14ac:dyDescent="0.25">
      <c r="A237" s="34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</row>
    <row r="238" spans="1:32" x14ac:dyDescent="0.25">
      <c r="A238" s="34"/>
      <c r="B238" s="34"/>
      <c r="C238" s="34"/>
      <c r="D238" s="34"/>
      <c r="E238" s="34"/>
      <c r="F238" s="34"/>
      <c r="G238" s="34"/>
      <c r="H238" s="34"/>
      <c r="I238" s="34"/>
      <c r="J238" s="34"/>
      <c r="K238" s="34"/>
      <c r="L238" s="34"/>
      <c r="M238" s="34"/>
      <c r="N238" s="34"/>
      <c r="O238" s="34"/>
      <c r="P238" s="34"/>
      <c r="Q238" s="34"/>
      <c r="R238" s="34"/>
      <c r="S238" s="34"/>
      <c r="T238" s="34"/>
      <c r="U238" s="34"/>
      <c r="V238" s="34"/>
      <c r="W238" s="34"/>
      <c r="X238" s="34"/>
      <c r="Y238" s="34"/>
      <c r="Z238" s="34"/>
      <c r="AA238" s="34"/>
      <c r="AB238" s="34"/>
      <c r="AC238" s="34"/>
      <c r="AD238" s="34"/>
      <c r="AE238" s="34"/>
      <c r="AF238" s="34"/>
    </row>
    <row r="239" spans="1:32" x14ac:dyDescent="0.25">
      <c r="A239" s="34"/>
      <c r="B239" s="34"/>
      <c r="C239" s="34"/>
      <c r="D239" s="34"/>
      <c r="E239" s="34"/>
      <c r="F239" s="34"/>
      <c r="G239" s="34"/>
      <c r="H239" s="34"/>
      <c r="I239" s="34"/>
      <c r="J239" s="34"/>
      <c r="K239" s="34"/>
      <c r="L239" s="34"/>
      <c r="M239" s="34"/>
      <c r="N239" s="34"/>
      <c r="O239" s="34"/>
      <c r="P239" s="34"/>
      <c r="Q239" s="34"/>
      <c r="R239" s="34"/>
      <c r="S239" s="34"/>
      <c r="T239" s="34"/>
      <c r="U239" s="34"/>
      <c r="V239" s="34"/>
      <c r="W239" s="34"/>
      <c r="X239" s="34"/>
      <c r="Y239" s="34"/>
      <c r="Z239" s="34"/>
      <c r="AA239" s="34"/>
      <c r="AB239" s="34"/>
      <c r="AC239" s="34"/>
      <c r="AD239" s="34"/>
      <c r="AE239" s="34"/>
      <c r="AF239" s="34"/>
    </row>
    <row r="240" spans="1:32" x14ac:dyDescent="0.25">
      <c r="A240" s="34"/>
      <c r="B240" s="34"/>
      <c r="C240" s="34"/>
      <c r="D240" s="34"/>
      <c r="E240" s="34"/>
      <c r="F240" s="34"/>
      <c r="G240" s="34"/>
      <c r="H240" s="34"/>
      <c r="I240" s="34"/>
      <c r="J240" s="34"/>
      <c r="K240" s="34"/>
      <c r="L240" s="34"/>
      <c r="M240" s="34"/>
      <c r="N240" s="34"/>
      <c r="O240" s="34"/>
      <c r="P240" s="34"/>
      <c r="Q240" s="34"/>
      <c r="R240" s="34"/>
      <c r="S240" s="34"/>
      <c r="T240" s="34"/>
      <c r="U240" s="34"/>
      <c r="V240" s="34"/>
      <c r="W240" s="34"/>
      <c r="X240" s="34"/>
      <c r="Y240" s="34"/>
      <c r="Z240" s="34"/>
      <c r="AA240" s="34"/>
      <c r="AB240" s="34"/>
      <c r="AC240" s="34"/>
      <c r="AD240" s="34"/>
      <c r="AE240" s="34"/>
      <c r="AF240" s="34"/>
    </row>
    <row r="241" spans="1:32" x14ac:dyDescent="0.25">
      <c r="A241" s="34"/>
      <c r="B241" s="34"/>
      <c r="C241" s="34"/>
      <c r="D241" s="34"/>
      <c r="E241" s="34"/>
      <c r="F241" s="34"/>
      <c r="G241" s="34"/>
      <c r="H241" s="34"/>
      <c r="I241" s="34"/>
      <c r="J241" s="34"/>
      <c r="K241" s="34"/>
      <c r="L241" s="34"/>
      <c r="M241" s="34"/>
      <c r="N241" s="34"/>
      <c r="O241" s="34"/>
      <c r="P241" s="34"/>
      <c r="Q241" s="34"/>
      <c r="R241" s="34"/>
      <c r="S241" s="34"/>
      <c r="T241" s="34"/>
      <c r="U241" s="34"/>
      <c r="V241" s="34"/>
      <c r="W241" s="34"/>
      <c r="X241" s="34"/>
      <c r="Y241" s="34"/>
      <c r="Z241" s="34"/>
      <c r="AA241" s="34"/>
      <c r="AB241" s="34"/>
      <c r="AC241" s="34"/>
      <c r="AD241" s="34"/>
      <c r="AE241" s="34"/>
      <c r="AF241" s="34"/>
    </row>
    <row r="242" spans="1:32" x14ac:dyDescent="0.25">
      <c r="A242" s="34"/>
      <c r="B242" s="34"/>
      <c r="C242" s="34"/>
      <c r="D242" s="34"/>
      <c r="E242" s="34"/>
      <c r="F242" s="34"/>
      <c r="G242" s="34"/>
      <c r="H242" s="34"/>
      <c r="I242" s="34"/>
      <c r="J242" s="34"/>
      <c r="K242" s="34"/>
      <c r="L242" s="34"/>
      <c r="M242" s="34"/>
      <c r="N242" s="34"/>
      <c r="O242" s="34"/>
      <c r="P242" s="34"/>
      <c r="Q242" s="34"/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</row>
    <row r="243" spans="1:32" x14ac:dyDescent="0.25">
      <c r="A243" s="34"/>
      <c r="B243" s="261" t="s">
        <v>52</v>
      </c>
      <c r="C243" s="261"/>
      <c r="D243" s="261"/>
      <c r="E243" s="261"/>
      <c r="F243" s="261"/>
      <c r="G243" s="41"/>
      <c r="H243" s="34"/>
      <c r="I243" s="261" t="s">
        <v>52</v>
      </c>
      <c r="J243" s="261"/>
      <c r="K243" s="261"/>
      <c r="L243" s="261"/>
      <c r="M243" s="261"/>
      <c r="N243" s="34"/>
      <c r="O243" s="34"/>
      <c r="P243" s="34"/>
      <c r="Q243" s="34"/>
      <c r="R243" s="34"/>
      <c r="S243" s="34"/>
      <c r="T243" s="34"/>
      <c r="U243" s="34"/>
      <c r="V243" s="34"/>
      <c r="W243" s="34"/>
      <c r="X243" s="34"/>
      <c r="Y243" s="34"/>
      <c r="Z243" s="34"/>
      <c r="AA243" s="34"/>
      <c r="AB243" s="34"/>
      <c r="AC243" s="34"/>
      <c r="AD243" s="34"/>
      <c r="AE243" s="34"/>
      <c r="AF243" s="34"/>
    </row>
    <row r="244" spans="1:32" x14ac:dyDescent="0.25">
      <c r="A244" s="34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</row>
    <row r="245" spans="1:32" x14ac:dyDescent="0.25">
      <c r="A245" s="34"/>
      <c r="B245" s="34"/>
      <c r="C245" s="34"/>
      <c r="D245" s="34"/>
      <c r="E245" s="34"/>
      <c r="F245" s="34"/>
      <c r="G245" s="34"/>
      <c r="H245" s="34"/>
      <c r="I245" s="34"/>
      <c r="J245" s="34"/>
      <c r="K245" s="34"/>
      <c r="L245" s="34"/>
      <c r="M245" s="34"/>
      <c r="N245" s="34"/>
      <c r="O245" s="34"/>
      <c r="P245" s="34"/>
      <c r="Q245" s="34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</row>
    <row r="256" spans="1:32" ht="18.75" x14ac:dyDescent="0.25">
      <c r="A256" s="277" t="s">
        <v>56</v>
      </c>
      <c r="B256" s="278"/>
      <c r="C256" s="278"/>
      <c r="D256" s="278"/>
      <c r="E256" s="278"/>
      <c r="F256" s="278"/>
      <c r="G256" s="278"/>
      <c r="H256" s="278"/>
      <c r="I256" s="278"/>
      <c r="J256" s="278"/>
      <c r="K256" s="278"/>
      <c r="L256" s="278"/>
      <c r="M256" s="278"/>
      <c r="N256" s="278"/>
      <c r="O256" s="278"/>
      <c r="P256" s="278"/>
      <c r="Q256" s="278"/>
      <c r="R256" s="278"/>
      <c r="S256" s="278"/>
      <c r="T256" s="278"/>
      <c r="U256" s="278"/>
      <c r="V256" s="278"/>
      <c r="W256" s="278"/>
    </row>
    <row r="259" spans="1:18" x14ac:dyDescent="0.25">
      <c r="A259" s="273" t="s">
        <v>23</v>
      </c>
      <c r="B259" s="274"/>
      <c r="C259" s="274"/>
      <c r="D259" s="274"/>
      <c r="E259" s="274"/>
      <c r="F259" s="274"/>
      <c r="G259" s="274"/>
      <c r="H259" s="274"/>
      <c r="I259" s="274"/>
      <c r="J259" s="274"/>
      <c r="K259" s="274"/>
      <c r="L259" s="274"/>
      <c r="M259" s="274"/>
      <c r="N259" s="274"/>
      <c r="O259" s="274"/>
      <c r="P259" s="274"/>
      <c r="Q259" s="274"/>
      <c r="R259" s="274"/>
    </row>
    <row r="260" spans="1:18" x14ac:dyDescent="0.25">
      <c r="A260" s="268" t="s">
        <v>31</v>
      </c>
      <c r="B260" s="268"/>
      <c r="C260" s="268"/>
      <c r="D260" s="268"/>
      <c r="E260" s="268"/>
      <c r="F260" s="268"/>
      <c r="G260" s="267" t="s">
        <v>32</v>
      </c>
      <c r="H260" s="268"/>
      <c r="I260" s="268"/>
      <c r="J260" s="268"/>
      <c r="K260" s="268"/>
      <c r="L260" s="269"/>
      <c r="M260" s="267" t="s">
        <v>33</v>
      </c>
      <c r="N260" s="268"/>
      <c r="O260" s="268"/>
      <c r="P260" s="268"/>
      <c r="Q260" s="268"/>
      <c r="R260" s="269"/>
    </row>
    <row r="261" spans="1:18" x14ac:dyDescent="0.25">
      <c r="A261" s="270" t="s">
        <v>24</v>
      </c>
      <c r="B261" s="271"/>
      <c r="C261" s="272"/>
      <c r="D261" s="270" t="s">
        <v>30</v>
      </c>
      <c r="E261" s="271"/>
      <c r="F261" s="272"/>
      <c r="G261" s="270" t="s">
        <v>24</v>
      </c>
      <c r="H261" s="271"/>
      <c r="I261" s="272"/>
      <c r="J261" s="270" t="s">
        <v>30</v>
      </c>
      <c r="K261" s="271"/>
      <c r="L261" s="272"/>
      <c r="M261" s="270" t="s">
        <v>24</v>
      </c>
      <c r="N261" s="271"/>
      <c r="O261" s="272"/>
      <c r="P261" s="270" t="s">
        <v>30</v>
      </c>
      <c r="Q261" s="271"/>
      <c r="R261" s="272"/>
    </row>
    <row r="262" spans="1:18" x14ac:dyDescent="0.25">
      <c r="A262" s="12" t="s">
        <v>29</v>
      </c>
      <c r="B262" s="94">
        <v>60</v>
      </c>
      <c r="C262" s="14"/>
      <c r="D262" s="12" t="s">
        <v>29</v>
      </c>
      <c r="E262" s="94">
        <v>73</v>
      </c>
      <c r="F262" s="14"/>
      <c r="G262" s="12" t="s">
        <v>29</v>
      </c>
      <c r="H262" s="94">
        <v>80</v>
      </c>
      <c r="I262" s="14"/>
      <c r="J262" s="12" t="s">
        <v>29</v>
      </c>
      <c r="K262" s="94">
        <v>73</v>
      </c>
      <c r="L262" s="14"/>
      <c r="M262" s="12" t="s">
        <v>29</v>
      </c>
      <c r="N262" s="94">
        <v>84</v>
      </c>
      <c r="O262" s="14"/>
      <c r="P262" s="12" t="s">
        <v>29</v>
      </c>
      <c r="Q262" s="94">
        <v>79</v>
      </c>
      <c r="R262" s="14"/>
    </row>
    <row r="263" spans="1:18" x14ac:dyDescent="0.25">
      <c r="A263" s="12" t="s">
        <v>46</v>
      </c>
      <c r="B263" s="94">
        <v>60</v>
      </c>
      <c r="C263" s="14"/>
      <c r="D263" s="12" t="s">
        <v>46</v>
      </c>
      <c r="E263" s="94">
        <v>68</v>
      </c>
      <c r="F263" s="14"/>
      <c r="G263" s="12" t="s">
        <v>46</v>
      </c>
      <c r="H263" s="94">
        <v>60</v>
      </c>
      <c r="I263" s="14"/>
      <c r="J263" s="12" t="s">
        <v>46</v>
      </c>
      <c r="K263" s="94">
        <v>60</v>
      </c>
      <c r="L263" s="14"/>
      <c r="M263" s="12" t="s">
        <v>46</v>
      </c>
      <c r="N263" s="94">
        <v>60</v>
      </c>
      <c r="O263" s="14"/>
      <c r="P263" s="12" t="s">
        <v>46</v>
      </c>
      <c r="Q263" s="94">
        <v>60</v>
      </c>
      <c r="R263" s="14"/>
    </row>
    <row r="264" spans="1:18" x14ac:dyDescent="0.25">
      <c r="A264" s="12" t="s">
        <v>4</v>
      </c>
      <c r="B264" s="20">
        <v>1.2731481481481481E-2</v>
      </c>
      <c r="C264" s="14"/>
      <c r="D264" s="12" t="s">
        <v>4</v>
      </c>
      <c r="E264" s="25">
        <v>1.3919756944444445E-2</v>
      </c>
      <c r="F264" s="14"/>
      <c r="G264" s="12" t="s">
        <v>4</v>
      </c>
      <c r="H264" s="20">
        <v>6.828703703703704E-3</v>
      </c>
      <c r="I264" s="14"/>
      <c r="J264" s="19" t="s">
        <v>4</v>
      </c>
      <c r="K264" s="25">
        <v>7.5540856481481483E-3</v>
      </c>
      <c r="L264" s="14"/>
      <c r="M264" s="12" t="s">
        <v>4</v>
      </c>
      <c r="N264" s="20">
        <v>6.5740740740740733E-3</v>
      </c>
      <c r="O264" s="14"/>
      <c r="P264" s="12" t="s">
        <v>4</v>
      </c>
      <c r="Q264" s="25">
        <v>7.1052314814814806E-3</v>
      </c>
      <c r="R264" s="14"/>
    </row>
    <row r="265" spans="1:18" x14ac:dyDescent="0.25">
      <c r="A265" s="12" t="s">
        <v>45</v>
      </c>
      <c r="B265" s="20"/>
      <c r="C265" s="14"/>
      <c r="D265" s="12" t="s">
        <v>45</v>
      </c>
      <c r="E265" s="25"/>
      <c r="F265" s="14"/>
      <c r="G265" s="12" t="s">
        <v>45</v>
      </c>
      <c r="H265" s="20"/>
      <c r="I265" s="14"/>
      <c r="J265" s="12" t="s">
        <v>45</v>
      </c>
      <c r="K265" s="25"/>
      <c r="L265" s="14"/>
      <c r="M265" s="12" t="s">
        <v>45</v>
      </c>
      <c r="N265" s="20"/>
      <c r="O265" s="14"/>
      <c r="P265" s="12" t="s">
        <v>45</v>
      </c>
      <c r="Q265" s="25"/>
      <c r="R265" s="14"/>
    </row>
    <row r="266" spans="1:18" x14ac:dyDescent="0.25">
      <c r="A266" s="12" t="s">
        <v>25</v>
      </c>
      <c r="B266" s="15">
        <v>3.3983697290508399</v>
      </c>
      <c r="C266" s="14"/>
      <c r="D266" s="12" t="s">
        <v>25</v>
      </c>
      <c r="E266" s="15">
        <v>13.1637912384343</v>
      </c>
      <c r="F266" s="14"/>
      <c r="G266" s="12" t="s">
        <v>25</v>
      </c>
      <c r="H266" s="15">
        <v>3.1934339298553098</v>
      </c>
      <c r="I266" s="14"/>
      <c r="J266" s="12" t="s">
        <v>25</v>
      </c>
      <c r="K266" s="15">
        <v>10.002522750453799</v>
      </c>
      <c r="L266" s="14"/>
      <c r="M266" s="12" t="s">
        <v>25</v>
      </c>
      <c r="N266" s="15">
        <v>2.2700407321368301</v>
      </c>
      <c r="O266" s="14"/>
      <c r="P266" s="12" t="s">
        <v>25</v>
      </c>
      <c r="Q266" s="15">
        <v>2.9608302604986498</v>
      </c>
      <c r="R266" s="14"/>
    </row>
    <row r="267" spans="1:18" x14ac:dyDescent="0.25">
      <c r="A267" s="12" t="s">
        <v>27</v>
      </c>
      <c r="B267" s="94" t="s">
        <v>28</v>
      </c>
      <c r="C267" s="14" t="s">
        <v>26</v>
      </c>
      <c r="D267" s="12" t="s">
        <v>27</v>
      </c>
      <c r="E267" s="94" t="s">
        <v>28</v>
      </c>
      <c r="F267" s="14" t="s">
        <v>26</v>
      </c>
      <c r="G267" s="12" t="s">
        <v>27</v>
      </c>
      <c r="H267" s="94" t="s">
        <v>28</v>
      </c>
      <c r="I267" s="14" t="s">
        <v>26</v>
      </c>
      <c r="J267" s="12" t="s">
        <v>27</v>
      </c>
      <c r="K267" s="94" t="s">
        <v>28</v>
      </c>
      <c r="L267" s="14" t="s">
        <v>26</v>
      </c>
      <c r="M267" s="12" t="s">
        <v>27</v>
      </c>
      <c r="N267" s="94" t="s">
        <v>28</v>
      </c>
      <c r="O267" s="14" t="s">
        <v>26</v>
      </c>
      <c r="P267" s="12" t="s">
        <v>27</v>
      </c>
      <c r="Q267" s="94" t="s">
        <v>28</v>
      </c>
      <c r="R267" s="14" t="s">
        <v>26</v>
      </c>
    </row>
    <row r="268" spans="1:18" x14ac:dyDescent="0.25">
      <c r="A268" s="12">
        <v>0</v>
      </c>
      <c r="B268" s="94">
        <v>1</v>
      </c>
      <c r="C268" s="14">
        <v>3.5623023048522202</v>
      </c>
      <c r="D268" s="12">
        <v>0</v>
      </c>
      <c r="E268" s="94">
        <v>1</v>
      </c>
      <c r="F268">
        <v>8.8638473614602802</v>
      </c>
      <c r="G268" s="12">
        <v>0</v>
      </c>
      <c r="H268" s="94">
        <v>1</v>
      </c>
      <c r="I268" s="21">
        <v>3.14910575428978</v>
      </c>
      <c r="J268" s="12">
        <v>0</v>
      </c>
      <c r="K268" s="94">
        <v>1</v>
      </c>
      <c r="L268">
        <v>5.8683682501063403</v>
      </c>
      <c r="M268" s="12">
        <v>0</v>
      </c>
      <c r="N268" s="94">
        <v>1</v>
      </c>
      <c r="O268" s="99">
        <v>2.7774352039638699</v>
      </c>
      <c r="P268" s="12">
        <v>0</v>
      </c>
      <c r="Q268" s="94">
        <v>1</v>
      </c>
      <c r="R268" s="27">
        <v>5.22342707108466</v>
      </c>
    </row>
    <row r="269" spans="1:18" x14ac:dyDescent="0.25">
      <c r="A269" s="12">
        <v>0.05</v>
      </c>
      <c r="B269" s="94">
        <v>0.95</v>
      </c>
      <c r="C269" s="14">
        <v>3.43707099665302</v>
      </c>
      <c r="D269" s="12">
        <v>0.05</v>
      </c>
      <c r="E269" s="94">
        <v>0.95</v>
      </c>
      <c r="F269">
        <v>8.5531430104356101</v>
      </c>
      <c r="G269" s="12">
        <v>0.05</v>
      </c>
      <c r="H269" s="94">
        <v>0.95</v>
      </c>
      <c r="I269" s="21">
        <v>3.0327528052950199</v>
      </c>
      <c r="J269" s="12">
        <v>0.05</v>
      </c>
      <c r="K269" s="94">
        <v>0.95</v>
      </c>
      <c r="L269">
        <v>5.6735995653279598</v>
      </c>
      <c r="M269" s="12">
        <v>0.05</v>
      </c>
      <c r="N269" s="94">
        <v>0.95</v>
      </c>
      <c r="O269" s="99">
        <v>2.6812875943720802</v>
      </c>
      <c r="P269" s="12">
        <v>0.05</v>
      </c>
      <c r="Q269" s="94">
        <v>0.95</v>
      </c>
      <c r="R269" s="27">
        <v>5.0410062750643698</v>
      </c>
    </row>
    <row r="270" spans="1:18" x14ac:dyDescent="0.25">
      <c r="A270" s="12">
        <v>0.1</v>
      </c>
      <c r="B270" s="94">
        <v>0.9</v>
      </c>
      <c r="C270" s="14">
        <v>3.3118396884538202</v>
      </c>
      <c r="D270" s="12">
        <v>0.1</v>
      </c>
      <c r="E270" s="94">
        <v>0.9</v>
      </c>
      <c r="F270">
        <v>8.2424386594109507</v>
      </c>
      <c r="G270" s="12">
        <v>0.1</v>
      </c>
      <c r="H270" s="94">
        <v>0.9</v>
      </c>
      <c r="I270" s="21">
        <v>2.9163998563002602</v>
      </c>
      <c r="J270" s="12">
        <v>0.1</v>
      </c>
      <c r="K270" s="94">
        <v>0.9</v>
      </c>
      <c r="L270">
        <v>5.4788308805495802</v>
      </c>
      <c r="M270" s="12">
        <v>0.1</v>
      </c>
      <c r="N270" s="94">
        <v>0.9</v>
      </c>
      <c r="O270" s="99">
        <v>2.5851399847802901</v>
      </c>
      <c r="P270" s="12">
        <v>0.1</v>
      </c>
      <c r="Q270" s="94">
        <v>0.9</v>
      </c>
      <c r="R270" s="27">
        <v>4.8585854790440699</v>
      </c>
    </row>
    <row r="271" spans="1:18" x14ac:dyDescent="0.25">
      <c r="A271" s="12">
        <v>0.15</v>
      </c>
      <c r="B271" s="94">
        <v>0.85</v>
      </c>
      <c r="C271" s="14">
        <v>3.1866083802546199</v>
      </c>
      <c r="D271" s="12">
        <v>0.15</v>
      </c>
      <c r="E271" s="94">
        <v>0.85</v>
      </c>
      <c r="F271">
        <v>7.9317343083862699</v>
      </c>
      <c r="G271" s="12">
        <v>0.15</v>
      </c>
      <c r="H271" s="94">
        <v>0.85</v>
      </c>
      <c r="I271" s="21">
        <v>2.8000469073055001</v>
      </c>
      <c r="J271" s="12">
        <v>0.15</v>
      </c>
      <c r="K271" s="94">
        <v>0.85</v>
      </c>
      <c r="L271">
        <v>5.2840621957711997</v>
      </c>
      <c r="M271" s="12">
        <v>0.15</v>
      </c>
      <c r="N271" s="94">
        <v>0.85</v>
      </c>
      <c r="O271" s="99">
        <v>2.4889923751884901</v>
      </c>
      <c r="P271" s="12">
        <v>0.15</v>
      </c>
      <c r="Q271" s="94">
        <v>0.85</v>
      </c>
      <c r="R271" s="27">
        <v>4.6761646830237797</v>
      </c>
    </row>
    <row r="272" spans="1:18" x14ac:dyDescent="0.25">
      <c r="A272" s="12">
        <v>0.2</v>
      </c>
      <c r="B272" s="94">
        <v>0.8</v>
      </c>
      <c r="C272" s="14">
        <v>3.0613770720554201</v>
      </c>
      <c r="D272" s="12">
        <v>0.2</v>
      </c>
      <c r="E272" s="94">
        <v>0.8</v>
      </c>
      <c r="F272">
        <v>7.6210299573616096</v>
      </c>
      <c r="G272" s="12">
        <v>0.2</v>
      </c>
      <c r="H272" s="94">
        <v>0.8</v>
      </c>
      <c r="I272" s="21">
        <v>2.6836939583107502</v>
      </c>
      <c r="J272" s="12">
        <v>0.2</v>
      </c>
      <c r="K272" s="94">
        <v>0.8</v>
      </c>
      <c r="L272">
        <v>5.0892935109928201</v>
      </c>
      <c r="M272" s="12">
        <v>0.2</v>
      </c>
      <c r="N272" s="94">
        <v>0.8</v>
      </c>
      <c r="O272" s="99">
        <v>2.3928447655967</v>
      </c>
      <c r="P272" s="12">
        <v>0.2</v>
      </c>
      <c r="Q272" s="94">
        <v>0.8</v>
      </c>
      <c r="R272" s="27">
        <v>4.4937438870034896</v>
      </c>
    </row>
    <row r="273" spans="1:18" x14ac:dyDescent="0.25">
      <c r="A273" s="12">
        <v>0.25</v>
      </c>
      <c r="B273" s="94">
        <v>0.75</v>
      </c>
      <c r="C273" s="14">
        <v>2.9361457638562198</v>
      </c>
      <c r="D273" s="12">
        <v>0.25</v>
      </c>
      <c r="E273" s="94">
        <v>0.75</v>
      </c>
      <c r="F273">
        <v>7.3103256063369404</v>
      </c>
      <c r="G273" s="12">
        <v>0.25</v>
      </c>
      <c r="H273" s="94">
        <v>0.75</v>
      </c>
      <c r="I273" s="21">
        <v>2.5673410093159901</v>
      </c>
      <c r="J273" s="12">
        <v>0.25</v>
      </c>
      <c r="K273" s="94">
        <v>0.75</v>
      </c>
      <c r="L273">
        <v>4.8945248262144396</v>
      </c>
      <c r="M273" s="12">
        <v>0.25</v>
      </c>
      <c r="N273" s="94">
        <v>0.75</v>
      </c>
      <c r="O273" s="99">
        <v>2.2966971560049099</v>
      </c>
      <c r="P273" s="12">
        <v>0.25</v>
      </c>
      <c r="Q273" s="94">
        <v>0.75</v>
      </c>
      <c r="R273" s="27">
        <v>4.3113230909831897</v>
      </c>
    </row>
    <row r="274" spans="1:18" x14ac:dyDescent="0.25">
      <c r="A274" s="12">
        <v>0.3</v>
      </c>
      <c r="B274" s="94">
        <v>0.7</v>
      </c>
      <c r="C274" s="14">
        <v>2.81091445565702</v>
      </c>
      <c r="D274" s="12">
        <v>0.3</v>
      </c>
      <c r="E274" s="94">
        <v>0.7</v>
      </c>
      <c r="F274">
        <v>6.9996212553122703</v>
      </c>
      <c r="G274" s="12">
        <v>0.3</v>
      </c>
      <c r="H274" s="94">
        <v>0.7</v>
      </c>
      <c r="I274" s="21">
        <v>2.45098806032123</v>
      </c>
      <c r="J274" s="12">
        <v>0.3</v>
      </c>
      <c r="K274" s="94">
        <v>0.7</v>
      </c>
      <c r="L274">
        <v>4.69975614143606</v>
      </c>
      <c r="M274" s="12">
        <v>0.3</v>
      </c>
      <c r="N274" s="94">
        <v>0.7</v>
      </c>
      <c r="O274" s="99">
        <v>2.2005495464131202</v>
      </c>
      <c r="P274" s="12">
        <v>0.3</v>
      </c>
      <c r="Q274" s="94">
        <v>0.7</v>
      </c>
      <c r="R274" s="27">
        <v>4.1289022949629004</v>
      </c>
    </row>
    <row r="275" spans="1:18" x14ac:dyDescent="0.25">
      <c r="A275" s="12">
        <v>0.35</v>
      </c>
      <c r="B275" s="94">
        <v>0.65</v>
      </c>
      <c r="C275" s="14">
        <v>2.6856831474578202</v>
      </c>
      <c r="D275" s="12">
        <v>0.35</v>
      </c>
      <c r="E275" s="94">
        <v>0.65</v>
      </c>
      <c r="F275">
        <v>6.6889169042876002</v>
      </c>
      <c r="G275" s="12">
        <v>0.35</v>
      </c>
      <c r="H275" s="94">
        <v>0.65</v>
      </c>
      <c r="I275" s="21">
        <v>2.3346351113264698</v>
      </c>
      <c r="J275" s="12">
        <v>0.35</v>
      </c>
      <c r="K275" s="94">
        <v>0.65</v>
      </c>
      <c r="L275">
        <v>4.5049874566576804</v>
      </c>
      <c r="M275" s="12">
        <v>0.35</v>
      </c>
      <c r="N275" s="94">
        <v>0.65</v>
      </c>
      <c r="O275" s="99">
        <v>2.10440193682133</v>
      </c>
      <c r="P275" s="12">
        <v>0.35</v>
      </c>
      <c r="Q275" s="94">
        <v>0.65</v>
      </c>
      <c r="R275" s="27">
        <v>3.9464814989426098</v>
      </c>
    </row>
    <row r="276" spans="1:18" x14ac:dyDescent="0.25">
      <c r="A276" s="12">
        <v>0.4</v>
      </c>
      <c r="B276" s="94">
        <v>0.6</v>
      </c>
      <c r="C276" s="14">
        <v>2.56045183925862</v>
      </c>
      <c r="D276" s="12">
        <v>0.4</v>
      </c>
      <c r="E276" s="94">
        <v>0.6</v>
      </c>
      <c r="F276">
        <v>6.3782125532629399</v>
      </c>
      <c r="G276" s="12">
        <v>0.4</v>
      </c>
      <c r="H276" s="94">
        <v>0.6</v>
      </c>
      <c r="I276" s="21">
        <v>2.2182821623317199</v>
      </c>
      <c r="J276" s="12">
        <v>0.4</v>
      </c>
      <c r="K276" s="94">
        <v>0.6</v>
      </c>
      <c r="L276">
        <v>4.3102187718792999</v>
      </c>
      <c r="M276" s="12">
        <v>0.4</v>
      </c>
      <c r="N276" s="94">
        <v>0.6</v>
      </c>
      <c r="O276" s="99">
        <v>2.0082543272295301</v>
      </c>
      <c r="P276" s="12">
        <v>0.4</v>
      </c>
      <c r="Q276" s="94">
        <v>0.6</v>
      </c>
      <c r="R276" s="27">
        <v>3.7640607029223201</v>
      </c>
    </row>
    <row r="277" spans="1:18" x14ac:dyDescent="0.25">
      <c r="A277" s="12">
        <v>0.45</v>
      </c>
      <c r="B277" s="94">
        <v>0.55000000000000004</v>
      </c>
      <c r="C277" s="14">
        <v>2.4352205310594202</v>
      </c>
      <c r="D277" s="12">
        <v>0.45</v>
      </c>
      <c r="E277" s="94">
        <v>0.55000000000000004</v>
      </c>
      <c r="F277">
        <v>6.0675082022382698</v>
      </c>
      <c r="G277" s="12">
        <v>0.45</v>
      </c>
      <c r="H277" s="94">
        <v>0.55000000000000004</v>
      </c>
      <c r="I277" s="21">
        <v>2.1019292133369598</v>
      </c>
      <c r="J277" s="12">
        <v>0.45</v>
      </c>
      <c r="K277" s="94">
        <v>0.55000000000000004</v>
      </c>
      <c r="L277">
        <v>4.1154500871009096</v>
      </c>
      <c r="M277" s="12">
        <v>0.45</v>
      </c>
      <c r="N277" s="94">
        <v>0.55000000000000004</v>
      </c>
      <c r="O277" s="99">
        <v>1.91210671763774</v>
      </c>
      <c r="P277" s="12">
        <v>0.45</v>
      </c>
      <c r="Q277" s="94">
        <v>0.55000000000000004</v>
      </c>
      <c r="R277" s="27">
        <v>3.5816399069020299</v>
      </c>
    </row>
    <row r="278" spans="1:18" x14ac:dyDescent="0.25">
      <c r="A278" s="12">
        <v>0.5</v>
      </c>
      <c r="B278" s="94">
        <v>0.5</v>
      </c>
      <c r="C278" s="14">
        <v>2.3099892228602199</v>
      </c>
      <c r="D278" s="12">
        <v>0.5</v>
      </c>
      <c r="E278" s="94">
        <v>0.5</v>
      </c>
      <c r="F278">
        <v>5.7568038512135997</v>
      </c>
      <c r="G278" s="12">
        <v>0.5</v>
      </c>
      <c r="H278" s="94">
        <v>0.5</v>
      </c>
      <c r="I278" s="21">
        <v>1.9855762643421999</v>
      </c>
      <c r="J278" s="12">
        <v>0.5</v>
      </c>
      <c r="K278" s="94">
        <v>0.5</v>
      </c>
      <c r="L278">
        <v>3.92068140232253</v>
      </c>
      <c r="M278" s="12">
        <v>0.5</v>
      </c>
      <c r="N278" s="94">
        <v>0.5</v>
      </c>
      <c r="O278" s="99">
        <v>1.8159591080459501</v>
      </c>
      <c r="P278" s="12">
        <v>0.5</v>
      </c>
      <c r="Q278" s="94">
        <v>0.5</v>
      </c>
      <c r="R278" s="27">
        <v>3.39921911088173</v>
      </c>
    </row>
    <row r="279" spans="1:18" x14ac:dyDescent="0.25">
      <c r="A279" s="12">
        <v>0.55000000000000004</v>
      </c>
      <c r="B279" s="94">
        <v>0.45</v>
      </c>
      <c r="C279" s="14">
        <v>2.1847579146610201</v>
      </c>
      <c r="D279" s="12">
        <v>0.55000000000000004</v>
      </c>
      <c r="E279" s="94">
        <v>0.45</v>
      </c>
      <c r="F279">
        <v>5.4460995001889403</v>
      </c>
      <c r="G279" s="12">
        <v>0.55000000000000004</v>
      </c>
      <c r="H279" s="94">
        <v>0.45</v>
      </c>
      <c r="I279" s="21">
        <v>1.86922331534744</v>
      </c>
      <c r="J279" s="12">
        <v>0.55000000000000004</v>
      </c>
      <c r="K279" s="94">
        <v>0.45</v>
      </c>
      <c r="L279">
        <v>3.72591271754415</v>
      </c>
      <c r="M279" s="12">
        <v>0.55000000000000004</v>
      </c>
      <c r="N279" s="94">
        <v>0.45</v>
      </c>
      <c r="O279" s="99">
        <v>1.7198114984541599</v>
      </c>
      <c r="P279" s="12">
        <v>0.55000000000000004</v>
      </c>
      <c r="Q279" s="94">
        <v>0.45</v>
      </c>
      <c r="R279" s="27">
        <v>3.2167983148614399</v>
      </c>
    </row>
    <row r="280" spans="1:18" x14ac:dyDescent="0.25">
      <c r="A280" s="12">
        <v>0.6</v>
      </c>
      <c r="B280" s="94">
        <v>0.39999999999999902</v>
      </c>
      <c r="C280" s="14">
        <v>2.0595266064618198</v>
      </c>
      <c r="D280" s="12">
        <v>0.6</v>
      </c>
      <c r="E280" s="94">
        <v>0.39999999999999902</v>
      </c>
      <c r="F280">
        <v>5.1353951491642702</v>
      </c>
      <c r="G280" s="12">
        <v>0.6</v>
      </c>
      <c r="H280" s="94">
        <v>0.39999999999999902</v>
      </c>
      <c r="I280" s="21">
        <v>1.7528703663526899</v>
      </c>
      <c r="J280" s="12">
        <v>0.6</v>
      </c>
      <c r="K280" s="94">
        <v>0.39999999999999902</v>
      </c>
      <c r="L280">
        <v>3.5311440327657699</v>
      </c>
      <c r="M280" s="12">
        <v>0.6</v>
      </c>
      <c r="N280" s="94">
        <v>0.39999999999999902</v>
      </c>
      <c r="O280" s="99">
        <v>1.62366388886237</v>
      </c>
      <c r="P280" s="12">
        <v>0.6</v>
      </c>
      <c r="Q280" s="94">
        <v>0.39999999999999902</v>
      </c>
      <c r="R280" s="27">
        <v>3.0343775188411501</v>
      </c>
    </row>
    <row r="281" spans="1:18" x14ac:dyDescent="0.25">
      <c r="A281" s="12">
        <v>0.65</v>
      </c>
      <c r="B281" s="94">
        <v>0.34999999999999898</v>
      </c>
      <c r="C281" s="14">
        <v>1.93429529826262</v>
      </c>
      <c r="D281" s="12">
        <v>0.65</v>
      </c>
      <c r="E281" s="94">
        <v>0.34999999999999898</v>
      </c>
      <c r="F281">
        <v>4.8246907981396001</v>
      </c>
      <c r="G281" s="12">
        <v>0.65</v>
      </c>
      <c r="H281" s="94">
        <v>0.34999999999999898</v>
      </c>
      <c r="I281" s="21">
        <v>1.63651741735793</v>
      </c>
      <c r="J281" s="12">
        <v>0.65</v>
      </c>
      <c r="K281" s="94">
        <v>0.34999999999999898</v>
      </c>
      <c r="L281">
        <v>3.3363753479873899</v>
      </c>
      <c r="M281" s="12">
        <v>0.65</v>
      </c>
      <c r="N281" s="94">
        <v>0.34999999999999898</v>
      </c>
      <c r="O281" s="99">
        <v>1.5275162792705701</v>
      </c>
      <c r="P281" s="12">
        <v>0.65</v>
      </c>
      <c r="Q281" s="94">
        <v>0.34999999999999898</v>
      </c>
      <c r="R281" s="27">
        <v>2.85195672282086</v>
      </c>
    </row>
    <row r="282" spans="1:18" x14ac:dyDescent="0.25">
      <c r="A282" s="12">
        <v>0.7</v>
      </c>
      <c r="B282" s="94">
        <v>0.29999999999999899</v>
      </c>
      <c r="C282" s="14">
        <v>1.80906399006342</v>
      </c>
      <c r="D282" s="12">
        <v>0.7</v>
      </c>
      <c r="E282" s="94">
        <v>0.29999999999999899</v>
      </c>
      <c r="F282">
        <v>4.51398644711493</v>
      </c>
      <c r="G282" s="12">
        <v>0.7</v>
      </c>
      <c r="H282" s="94">
        <v>0.29999999999999899</v>
      </c>
      <c r="I282" s="21">
        <v>1.5201644683631701</v>
      </c>
      <c r="J282" s="12">
        <v>0.7</v>
      </c>
      <c r="K282" s="94">
        <v>0.29999999999999899</v>
      </c>
      <c r="L282">
        <v>3.1416066632090098</v>
      </c>
      <c r="M282" s="12">
        <v>0.7</v>
      </c>
      <c r="N282" s="94">
        <v>0.29999999999999899</v>
      </c>
      <c r="O282" s="99">
        <v>1.43136866967878</v>
      </c>
      <c r="P282" s="12">
        <v>0.7</v>
      </c>
      <c r="Q282" s="94">
        <v>0.29999999999999899</v>
      </c>
      <c r="R282" s="27">
        <v>2.6695359268005698</v>
      </c>
    </row>
    <row r="283" spans="1:18" x14ac:dyDescent="0.25">
      <c r="A283" s="12">
        <v>0.75</v>
      </c>
      <c r="B283" s="94">
        <v>0.249999999999999</v>
      </c>
      <c r="C283" s="14">
        <v>1.68383268186422</v>
      </c>
      <c r="D283" s="12">
        <v>0.75</v>
      </c>
      <c r="E283" s="94">
        <v>0.249999999999999</v>
      </c>
      <c r="F283">
        <v>4.2032820960902697</v>
      </c>
      <c r="G283" s="12">
        <v>0.75</v>
      </c>
      <c r="H283" s="94">
        <v>0.249999999999999</v>
      </c>
      <c r="I283" s="21">
        <v>1.40381151936841</v>
      </c>
      <c r="J283" s="12">
        <v>0.75</v>
      </c>
      <c r="K283" s="94">
        <v>0.249999999999999</v>
      </c>
      <c r="L283">
        <v>2.9468379784306298</v>
      </c>
      <c r="M283" s="12">
        <v>0.75</v>
      </c>
      <c r="N283" s="94">
        <v>0.249999999999999</v>
      </c>
      <c r="O283" s="99">
        <v>1.33522106008699</v>
      </c>
      <c r="P283" s="12">
        <v>0.75</v>
      </c>
      <c r="Q283" s="94">
        <v>0.249999999999999</v>
      </c>
      <c r="R283" s="27">
        <v>2.4871151307802801</v>
      </c>
    </row>
    <row r="284" spans="1:18" x14ac:dyDescent="0.25">
      <c r="A284" s="12">
        <v>0.8</v>
      </c>
      <c r="B284" s="94">
        <v>0.19999999999999901</v>
      </c>
      <c r="C284" s="14">
        <v>1.5586013736650199</v>
      </c>
      <c r="D284" s="12">
        <v>0.8</v>
      </c>
      <c r="E284" s="94">
        <v>0.19999999999999901</v>
      </c>
      <c r="F284">
        <v>3.8925777450655898</v>
      </c>
      <c r="G284" s="12">
        <v>0.8</v>
      </c>
      <c r="H284" s="94">
        <v>0.19999999999999901</v>
      </c>
      <c r="I284" s="21">
        <v>1.2874585703736601</v>
      </c>
      <c r="J284" s="12">
        <v>0.8</v>
      </c>
      <c r="K284" s="94">
        <v>0.19999999999999901</v>
      </c>
      <c r="L284">
        <v>2.7520692936522502</v>
      </c>
      <c r="M284" s="12">
        <v>0.8</v>
      </c>
      <c r="N284" s="94">
        <v>0.19999999999999901</v>
      </c>
      <c r="O284" s="99">
        <v>1.2390734504951999</v>
      </c>
      <c r="P284" s="12">
        <v>0.8</v>
      </c>
      <c r="Q284" s="94">
        <v>0.19999999999999901</v>
      </c>
      <c r="R284" s="27">
        <v>2.3046943347599802</v>
      </c>
    </row>
    <row r="285" spans="1:18" x14ac:dyDescent="0.25">
      <c r="A285" s="12">
        <v>0.85</v>
      </c>
      <c r="B285" s="94">
        <v>0.149999999999999</v>
      </c>
      <c r="C285" s="14">
        <v>1.4333700654658199</v>
      </c>
      <c r="D285" s="12">
        <v>0.85</v>
      </c>
      <c r="E285" s="94">
        <v>0.149999999999999</v>
      </c>
      <c r="F285">
        <v>3.58187339404093</v>
      </c>
      <c r="G285" s="12">
        <v>0.85</v>
      </c>
      <c r="H285" s="94">
        <v>0.149999999999999</v>
      </c>
      <c r="I285" s="21">
        <v>1.1711056213789</v>
      </c>
      <c r="J285" s="12">
        <v>0.85</v>
      </c>
      <c r="K285" s="94">
        <v>0.149999999999999</v>
      </c>
      <c r="L285">
        <v>2.5573006088738701</v>
      </c>
      <c r="M285" s="12">
        <v>0.85</v>
      </c>
      <c r="N285" s="94">
        <v>0.149999999999999</v>
      </c>
      <c r="O285" s="99">
        <v>1.1429258409034</v>
      </c>
      <c r="P285" s="12">
        <v>0.85</v>
      </c>
      <c r="Q285" s="94">
        <v>0.149999999999999</v>
      </c>
      <c r="R285" s="27">
        <v>2.12227353873969</v>
      </c>
    </row>
    <row r="286" spans="1:18" x14ac:dyDescent="0.25">
      <c r="A286" s="12">
        <v>0.9</v>
      </c>
      <c r="B286" s="94">
        <v>9.9999999999999006E-2</v>
      </c>
      <c r="C286" s="14">
        <v>1.3081387572666201</v>
      </c>
      <c r="D286" s="12">
        <v>0.9</v>
      </c>
      <c r="E286" s="94">
        <v>9.9999999999999006E-2</v>
      </c>
      <c r="F286">
        <v>3.2711690430162599</v>
      </c>
      <c r="G286" s="12">
        <v>0.9</v>
      </c>
      <c r="H286" s="94">
        <v>9.9999999999999006E-2</v>
      </c>
      <c r="I286" s="21">
        <v>1.0547526723841401</v>
      </c>
      <c r="J286" s="12">
        <v>0.9</v>
      </c>
      <c r="K286" s="94">
        <v>9.9999999999999006E-2</v>
      </c>
      <c r="L286">
        <v>2.3625319240954901</v>
      </c>
      <c r="M286" s="12">
        <v>0.9</v>
      </c>
      <c r="N286" s="94">
        <v>9.9999999999999006E-2</v>
      </c>
      <c r="O286" s="99">
        <v>1.0467782313116101</v>
      </c>
      <c r="P286" s="12">
        <v>0.9</v>
      </c>
      <c r="Q286" s="94">
        <v>9.9999999999999006E-2</v>
      </c>
      <c r="R286" s="27">
        <v>1.9398527427193999</v>
      </c>
    </row>
    <row r="287" spans="1:18" x14ac:dyDescent="0.25">
      <c r="A287" s="12">
        <v>0.95</v>
      </c>
      <c r="B287" s="94">
        <v>4.9999999999998997E-2</v>
      </c>
      <c r="C287" s="14">
        <v>1.1829074490674201</v>
      </c>
      <c r="D287" s="12">
        <v>0.95</v>
      </c>
      <c r="E287" s="94">
        <v>4.9999999999998997E-2</v>
      </c>
      <c r="F287">
        <v>2.9604646919915898</v>
      </c>
      <c r="G287" s="12">
        <v>0.95</v>
      </c>
      <c r="H287" s="94">
        <v>4.9999999999998997E-2</v>
      </c>
      <c r="I287" s="21">
        <v>0.93839972338938704</v>
      </c>
      <c r="J287" s="12">
        <v>0.95</v>
      </c>
      <c r="K287" s="94">
        <v>4.9999999999998997E-2</v>
      </c>
      <c r="L287">
        <v>2.16776323931711</v>
      </c>
      <c r="M287" s="12">
        <v>0.95</v>
      </c>
      <c r="N287" s="94">
        <v>4.9999999999998997E-2</v>
      </c>
      <c r="O287" s="99">
        <v>0.95063062171982504</v>
      </c>
      <c r="P287" s="12">
        <v>0.95</v>
      </c>
      <c r="Q287" s="94">
        <v>4.9999999999998997E-2</v>
      </c>
      <c r="R287" s="27">
        <v>1.75743194669911</v>
      </c>
    </row>
    <row r="288" spans="1:18" x14ac:dyDescent="0.25">
      <c r="A288" s="16">
        <v>1</v>
      </c>
      <c r="B288" s="17">
        <v>0</v>
      </c>
      <c r="C288" s="18">
        <v>1.05767614086822</v>
      </c>
      <c r="D288" s="16">
        <v>1</v>
      </c>
      <c r="E288" s="17">
        <v>0</v>
      </c>
      <c r="F288" s="26">
        <v>2.6497603409669201</v>
      </c>
      <c r="G288" s="16">
        <v>1</v>
      </c>
      <c r="H288" s="17">
        <v>0</v>
      </c>
      <c r="I288" s="22">
        <v>0.82204677439463003</v>
      </c>
      <c r="J288" s="16">
        <v>1</v>
      </c>
      <c r="K288" s="17">
        <v>0</v>
      </c>
      <c r="L288" s="26">
        <v>1.97299455453873</v>
      </c>
      <c r="M288" s="16">
        <v>1</v>
      </c>
      <c r="N288" s="17">
        <v>0</v>
      </c>
      <c r="O288" s="100">
        <v>0.85448301212803301</v>
      </c>
      <c r="P288" s="16">
        <v>1</v>
      </c>
      <c r="Q288" s="17">
        <v>0</v>
      </c>
      <c r="R288" s="28">
        <v>1.57501115067881</v>
      </c>
    </row>
    <row r="289" spans="1:18" x14ac:dyDescent="0.25">
      <c r="O289" s="23"/>
    </row>
    <row r="295" spans="1:18" x14ac:dyDescent="0.25">
      <c r="A295" s="273" t="s">
        <v>36</v>
      </c>
      <c r="B295" s="274"/>
      <c r="C295" s="274"/>
      <c r="D295" s="274"/>
      <c r="E295" s="274"/>
      <c r="F295" s="274"/>
      <c r="G295" s="274"/>
      <c r="H295" s="274"/>
      <c r="I295" s="274"/>
      <c r="J295" s="274"/>
      <c r="K295" s="274"/>
      <c r="L295" s="274"/>
      <c r="M295" s="274"/>
      <c r="N295" s="274"/>
      <c r="O295" s="274"/>
      <c r="P295" s="274"/>
      <c r="Q295" s="274"/>
      <c r="R295" s="274"/>
    </row>
    <row r="296" spans="1:18" x14ac:dyDescent="0.25">
      <c r="A296" s="268" t="s">
        <v>31</v>
      </c>
      <c r="B296" s="268"/>
      <c r="C296" s="268"/>
      <c r="D296" s="268"/>
      <c r="E296" s="268"/>
      <c r="F296" s="268"/>
      <c r="G296" s="267" t="s">
        <v>32</v>
      </c>
      <c r="H296" s="268"/>
      <c r="I296" s="268"/>
      <c r="J296" s="268"/>
      <c r="K296" s="268"/>
      <c r="L296" s="269"/>
      <c r="M296" s="267" t="s">
        <v>33</v>
      </c>
      <c r="N296" s="268"/>
      <c r="O296" s="268"/>
      <c r="P296" s="268"/>
      <c r="Q296" s="268"/>
      <c r="R296" s="269"/>
    </row>
    <row r="297" spans="1:18" x14ac:dyDescent="0.25">
      <c r="A297" s="270" t="s">
        <v>24</v>
      </c>
      <c r="B297" s="271"/>
      <c r="C297" s="272"/>
      <c r="D297" s="270" t="s">
        <v>30</v>
      </c>
      <c r="E297" s="271"/>
      <c r="F297" s="272"/>
      <c r="G297" s="270" t="s">
        <v>24</v>
      </c>
      <c r="H297" s="271"/>
      <c r="I297" s="272"/>
      <c r="J297" s="270" t="s">
        <v>30</v>
      </c>
      <c r="K297" s="271"/>
      <c r="L297" s="272"/>
      <c r="M297" s="270" t="s">
        <v>24</v>
      </c>
      <c r="N297" s="271"/>
      <c r="O297" s="272"/>
      <c r="P297" s="270" t="s">
        <v>30</v>
      </c>
      <c r="Q297" s="271"/>
      <c r="R297" s="272"/>
    </row>
    <row r="298" spans="1:18" x14ac:dyDescent="0.25">
      <c r="A298" s="12" t="s">
        <v>29</v>
      </c>
      <c r="B298" s="94">
        <v>100</v>
      </c>
      <c r="C298" s="14"/>
      <c r="D298" s="12" t="s">
        <v>29</v>
      </c>
      <c r="E298" s="94">
        <v>108</v>
      </c>
      <c r="F298" s="14"/>
      <c r="G298" s="12" t="s">
        <v>29</v>
      </c>
      <c r="H298" s="94">
        <v>107</v>
      </c>
      <c r="I298" s="14"/>
      <c r="J298" s="12" t="s">
        <v>29</v>
      </c>
      <c r="K298" s="94">
        <v>119</v>
      </c>
      <c r="L298" s="14"/>
      <c r="M298" s="12" t="s">
        <v>29</v>
      </c>
      <c r="N298" s="94">
        <v>135</v>
      </c>
      <c r="O298" s="14"/>
      <c r="P298" s="12" t="s">
        <v>29</v>
      </c>
      <c r="Q298" s="94">
        <v>144</v>
      </c>
      <c r="R298" s="14"/>
    </row>
    <row r="299" spans="1:18" x14ac:dyDescent="0.25">
      <c r="A299" s="12" t="s">
        <v>46</v>
      </c>
      <c r="B299" s="94">
        <v>95</v>
      </c>
      <c r="C299" s="14"/>
      <c r="D299" s="12" t="s">
        <v>46</v>
      </c>
      <c r="E299" s="94">
        <v>100</v>
      </c>
      <c r="F299" s="14"/>
      <c r="G299" s="12" t="s">
        <v>46</v>
      </c>
      <c r="H299" s="94">
        <v>95</v>
      </c>
      <c r="I299" s="14"/>
      <c r="J299" s="12" t="s">
        <v>46</v>
      </c>
      <c r="K299" s="94">
        <v>101</v>
      </c>
      <c r="L299" s="14"/>
      <c r="M299" s="12" t="s">
        <v>46</v>
      </c>
      <c r="N299" s="94">
        <v>95</v>
      </c>
      <c r="O299" s="14"/>
      <c r="P299" s="12" t="s">
        <v>46</v>
      </c>
      <c r="Q299" s="94">
        <v>103</v>
      </c>
      <c r="R299" s="14"/>
    </row>
    <row r="300" spans="1:18" x14ac:dyDescent="0.25">
      <c r="A300" s="12" t="s">
        <v>4</v>
      </c>
      <c r="B300" s="29">
        <v>2.1365740740740741E-2</v>
      </c>
      <c r="C300" s="14"/>
      <c r="D300" s="12" t="s">
        <v>4</v>
      </c>
      <c r="E300" s="25">
        <v>2.1430983796296293E-2</v>
      </c>
      <c r="F300" s="14"/>
      <c r="G300" s="12" t="s">
        <v>4</v>
      </c>
      <c r="H300" s="29">
        <v>1.1168981481481481E-2</v>
      </c>
      <c r="I300" s="14"/>
      <c r="J300" s="19" t="s">
        <v>4</v>
      </c>
      <c r="K300" s="25">
        <v>1.1371342592592591E-2</v>
      </c>
      <c r="L300" s="14"/>
      <c r="M300" s="12" t="s">
        <v>4</v>
      </c>
      <c r="N300" s="20">
        <v>1.0001238425925926E-2</v>
      </c>
      <c r="O300" s="14"/>
      <c r="P300" s="12" t="s">
        <v>4</v>
      </c>
      <c r="Q300" s="25">
        <v>1.1642696759259259E-2</v>
      </c>
      <c r="R300" s="14"/>
    </row>
    <row r="301" spans="1:18" x14ac:dyDescent="0.25">
      <c r="A301" s="12" t="s">
        <v>25</v>
      </c>
      <c r="B301" s="15">
        <v>4.0518746023952303</v>
      </c>
      <c r="C301" s="14"/>
      <c r="D301" s="12" t="s">
        <v>25</v>
      </c>
      <c r="E301" s="15">
        <v>21.218045562899501</v>
      </c>
      <c r="F301" s="14"/>
      <c r="G301" s="12" t="s">
        <v>25</v>
      </c>
      <c r="H301" s="15">
        <v>4.3370137123941497</v>
      </c>
      <c r="I301" s="14"/>
      <c r="J301" s="12" t="s">
        <v>25</v>
      </c>
      <c r="K301" s="15">
        <v>11.845839731823901</v>
      </c>
      <c r="L301" s="14"/>
      <c r="M301" s="12" t="s">
        <v>25</v>
      </c>
      <c r="N301" s="15">
        <v>2.7767136186294001</v>
      </c>
      <c r="O301" s="14"/>
      <c r="P301" s="12" t="s">
        <v>25</v>
      </c>
      <c r="Q301" s="15">
        <v>9.1564508972424505</v>
      </c>
      <c r="R301" s="14"/>
    </row>
    <row r="302" spans="1:18" x14ac:dyDescent="0.25">
      <c r="A302" s="12" t="s">
        <v>27</v>
      </c>
      <c r="B302" s="94" t="s">
        <v>28</v>
      </c>
      <c r="C302" s="14" t="s">
        <v>26</v>
      </c>
      <c r="D302" s="12" t="s">
        <v>27</v>
      </c>
      <c r="E302" s="94" t="s">
        <v>28</v>
      </c>
      <c r="F302" s="14" t="s">
        <v>26</v>
      </c>
      <c r="G302" s="12" t="s">
        <v>27</v>
      </c>
      <c r="H302" s="94" t="s">
        <v>28</v>
      </c>
      <c r="I302" s="14" t="s">
        <v>26</v>
      </c>
      <c r="J302" s="12" t="s">
        <v>27</v>
      </c>
      <c r="K302" s="94" t="s">
        <v>28</v>
      </c>
      <c r="L302" s="14" t="s">
        <v>26</v>
      </c>
      <c r="M302" s="12" t="s">
        <v>27</v>
      </c>
      <c r="N302" s="94" t="s">
        <v>28</v>
      </c>
      <c r="O302" s="14" t="s">
        <v>26</v>
      </c>
      <c r="P302" s="12" t="s">
        <v>27</v>
      </c>
      <c r="Q302" s="94" t="s">
        <v>28</v>
      </c>
      <c r="R302" s="14" t="s">
        <v>26</v>
      </c>
    </row>
    <row r="303" spans="1:18" x14ac:dyDescent="0.25">
      <c r="A303" s="12">
        <v>0</v>
      </c>
      <c r="B303" s="94">
        <v>1</v>
      </c>
      <c r="C303">
        <v>5.9340854078922201</v>
      </c>
      <c r="D303" s="12">
        <v>0</v>
      </c>
      <c r="E303" s="94">
        <v>1</v>
      </c>
      <c r="F303">
        <v>20.923384674472601</v>
      </c>
      <c r="G303" s="12">
        <v>0</v>
      </c>
      <c r="H303" s="94">
        <v>1</v>
      </c>
      <c r="I303">
        <v>5.8738439275103698</v>
      </c>
      <c r="J303" s="12">
        <v>0</v>
      </c>
      <c r="K303" s="94">
        <v>1</v>
      </c>
      <c r="L303" s="101">
        <v>11.241701785404199</v>
      </c>
      <c r="M303" s="12">
        <v>0</v>
      </c>
      <c r="N303" s="94">
        <v>1</v>
      </c>
      <c r="O303">
        <v>5.3908233768209701</v>
      </c>
      <c r="P303" s="12">
        <v>0</v>
      </c>
      <c r="Q303" s="94">
        <v>1</v>
      </c>
      <c r="R303" s="27">
        <v>9.5584642918402203</v>
      </c>
    </row>
    <row r="304" spans="1:18" x14ac:dyDescent="0.25">
      <c r="A304" s="12">
        <v>0.05</v>
      </c>
      <c r="B304" s="94">
        <v>0.95</v>
      </c>
      <c r="C304">
        <v>5.7337329417550498</v>
      </c>
      <c r="D304" s="12">
        <v>0.05</v>
      </c>
      <c r="E304" s="94">
        <v>0.95</v>
      </c>
      <c r="F304">
        <v>20.176662698714701</v>
      </c>
      <c r="G304" s="12">
        <v>0.05</v>
      </c>
      <c r="H304" s="94">
        <v>0.95</v>
      </c>
      <c r="I304">
        <v>5.6610752437522196</v>
      </c>
      <c r="J304" s="12">
        <v>0.05</v>
      </c>
      <c r="K304" s="94">
        <v>0.95</v>
      </c>
      <c r="L304" s="101">
        <v>10.8705029673759</v>
      </c>
      <c r="M304" s="12">
        <v>0.05</v>
      </c>
      <c r="N304" s="94">
        <v>0.95</v>
      </c>
      <c r="O304">
        <v>5.20419716853484</v>
      </c>
      <c r="P304" s="12">
        <v>0.05</v>
      </c>
      <c r="Q304" s="94">
        <v>0.95</v>
      </c>
      <c r="R304" s="27">
        <v>9.2362891513767806</v>
      </c>
    </row>
    <row r="305" spans="1:18" x14ac:dyDescent="0.25">
      <c r="A305" s="12">
        <v>0.1</v>
      </c>
      <c r="B305" s="94">
        <v>0.9</v>
      </c>
      <c r="C305">
        <v>5.5333804756178697</v>
      </c>
      <c r="D305" s="12">
        <v>0.1</v>
      </c>
      <c r="E305" s="94">
        <v>0.9</v>
      </c>
      <c r="F305">
        <v>19.429940722956701</v>
      </c>
      <c r="G305" s="12">
        <v>0.1</v>
      </c>
      <c r="H305" s="94">
        <v>0.9</v>
      </c>
      <c r="I305">
        <v>5.4483065599940899</v>
      </c>
      <c r="J305" s="12">
        <v>0.1</v>
      </c>
      <c r="K305" s="94">
        <v>0.9</v>
      </c>
      <c r="L305" s="101">
        <v>10.4993041493476</v>
      </c>
      <c r="M305" s="12">
        <v>0.1</v>
      </c>
      <c r="N305" s="94">
        <v>0.9</v>
      </c>
      <c r="O305">
        <v>5.0175709602487002</v>
      </c>
      <c r="P305" s="12">
        <v>0.1</v>
      </c>
      <c r="Q305" s="94">
        <v>0.9</v>
      </c>
      <c r="R305" s="27">
        <v>8.9141140109133197</v>
      </c>
    </row>
    <row r="306" spans="1:18" x14ac:dyDescent="0.25">
      <c r="A306" s="12">
        <v>0.15</v>
      </c>
      <c r="B306" s="94">
        <v>0.85</v>
      </c>
      <c r="C306">
        <v>5.3330280094806799</v>
      </c>
      <c r="D306" s="12">
        <v>0.15</v>
      </c>
      <c r="E306" s="94">
        <v>0.85</v>
      </c>
      <c r="F306">
        <v>18.683218747198701</v>
      </c>
      <c r="G306" s="12">
        <v>0.15</v>
      </c>
      <c r="H306" s="94">
        <v>0.85</v>
      </c>
      <c r="I306">
        <v>5.2355378762359397</v>
      </c>
      <c r="J306" s="12">
        <v>0.15</v>
      </c>
      <c r="K306" s="94">
        <v>0.85</v>
      </c>
      <c r="L306" s="101">
        <v>10.128105331319199</v>
      </c>
      <c r="M306" s="12">
        <v>0.15</v>
      </c>
      <c r="N306" s="94">
        <v>0.85</v>
      </c>
      <c r="O306">
        <v>4.8309447519625603</v>
      </c>
      <c r="P306" s="12">
        <v>0.15</v>
      </c>
      <c r="Q306" s="94">
        <v>0.85</v>
      </c>
      <c r="R306" s="27">
        <v>8.5919388704498907</v>
      </c>
    </row>
    <row r="307" spans="1:18" x14ac:dyDescent="0.25">
      <c r="A307" s="12">
        <v>0.2</v>
      </c>
      <c r="B307" s="94">
        <v>0.8</v>
      </c>
      <c r="C307">
        <v>5.1326755433435096</v>
      </c>
      <c r="D307" s="12">
        <v>0.2</v>
      </c>
      <c r="E307" s="94">
        <v>0.8</v>
      </c>
      <c r="F307">
        <v>17.936496771440702</v>
      </c>
      <c r="G307" s="12">
        <v>0.2</v>
      </c>
      <c r="H307" s="94">
        <v>0.8</v>
      </c>
      <c r="I307">
        <v>5.02276919247781</v>
      </c>
      <c r="J307" s="12">
        <v>0.2</v>
      </c>
      <c r="K307" s="94">
        <v>0.8</v>
      </c>
      <c r="L307" s="101">
        <v>9.7569065132909198</v>
      </c>
      <c r="M307" s="12">
        <v>0.2</v>
      </c>
      <c r="N307" s="94">
        <v>0.8</v>
      </c>
      <c r="O307">
        <v>4.6443185436764098</v>
      </c>
      <c r="P307" s="12">
        <v>0.2</v>
      </c>
      <c r="Q307" s="94">
        <v>0.8</v>
      </c>
      <c r="R307" s="27">
        <v>8.2697637299864404</v>
      </c>
    </row>
    <row r="308" spans="1:18" x14ac:dyDescent="0.25">
      <c r="A308" s="12">
        <v>0.25</v>
      </c>
      <c r="B308" s="94">
        <v>0.75</v>
      </c>
      <c r="C308">
        <v>4.9323230772063402</v>
      </c>
      <c r="D308" s="12">
        <v>0.25</v>
      </c>
      <c r="E308" s="94">
        <v>0.75</v>
      </c>
      <c r="F308">
        <v>17.189774795682698</v>
      </c>
      <c r="G308" s="12">
        <v>0.25</v>
      </c>
      <c r="H308" s="94">
        <v>0.75</v>
      </c>
      <c r="I308">
        <v>4.8100005087196802</v>
      </c>
      <c r="J308" s="12">
        <v>0.25</v>
      </c>
      <c r="K308" s="94">
        <v>0.75</v>
      </c>
      <c r="L308" s="101">
        <v>9.38570769526258</v>
      </c>
      <c r="M308" s="12">
        <v>0.25</v>
      </c>
      <c r="N308" s="94">
        <v>0.75</v>
      </c>
      <c r="O308">
        <v>4.45769233539027</v>
      </c>
      <c r="P308" s="12">
        <v>0.25</v>
      </c>
      <c r="Q308" s="94">
        <v>0.75</v>
      </c>
      <c r="R308" s="27">
        <v>7.9475885895229901</v>
      </c>
    </row>
    <row r="309" spans="1:18" x14ac:dyDescent="0.25">
      <c r="A309" s="12">
        <v>0.3</v>
      </c>
      <c r="B309" s="94">
        <v>0.7</v>
      </c>
      <c r="C309">
        <v>4.7319706110691699</v>
      </c>
      <c r="D309" s="12">
        <v>0.3</v>
      </c>
      <c r="E309" s="94">
        <v>0.7</v>
      </c>
      <c r="F309">
        <v>16.443052819924802</v>
      </c>
      <c r="G309" s="12">
        <v>0.3</v>
      </c>
      <c r="H309" s="94">
        <v>0.7</v>
      </c>
      <c r="I309">
        <v>4.5972318249615398</v>
      </c>
      <c r="J309" s="12">
        <v>0.3</v>
      </c>
      <c r="K309" s="94">
        <v>0.7</v>
      </c>
      <c r="L309" s="101">
        <v>9.0145088772342294</v>
      </c>
      <c r="M309" s="12">
        <v>0.3</v>
      </c>
      <c r="N309" s="94">
        <v>0.7</v>
      </c>
      <c r="O309">
        <v>4.2710661271041204</v>
      </c>
      <c r="P309" s="12">
        <v>0.3</v>
      </c>
      <c r="Q309" s="94">
        <v>0.7</v>
      </c>
      <c r="R309" s="27">
        <v>7.6254134490595398</v>
      </c>
    </row>
    <row r="310" spans="1:18" x14ac:dyDescent="0.25">
      <c r="A310" s="12">
        <v>0.35</v>
      </c>
      <c r="B310" s="94">
        <v>0.65</v>
      </c>
      <c r="C310">
        <v>4.5316181449319899</v>
      </c>
      <c r="D310" s="12">
        <v>0.35</v>
      </c>
      <c r="E310" s="94">
        <v>0.65</v>
      </c>
      <c r="F310">
        <v>15.6963308441668</v>
      </c>
      <c r="G310" s="12">
        <v>0.35</v>
      </c>
      <c r="H310" s="94">
        <v>0.65</v>
      </c>
      <c r="I310">
        <v>4.3844631412034003</v>
      </c>
      <c r="J310" s="12">
        <v>0.35</v>
      </c>
      <c r="K310" s="94">
        <v>0.65</v>
      </c>
      <c r="L310" s="101">
        <v>8.6433100592058896</v>
      </c>
      <c r="M310" s="12">
        <v>0.35</v>
      </c>
      <c r="N310" s="94">
        <v>0.65</v>
      </c>
      <c r="O310">
        <v>4.0844399188179796</v>
      </c>
      <c r="P310" s="12">
        <v>0.35</v>
      </c>
      <c r="Q310" s="94">
        <v>0.65</v>
      </c>
      <c r="R310" s="27">
        <v>7.3032383085961001</v>
      </c>
    </row>
    <row r="311" spans="1:18" x14ac:dyDescent="0.25">
      <c r="A311" s="12">
        <v>0.4</v>
      </c>
      <c r="B311" s="94">
        <v>0.6</v>
      </c>
      <c r="C311">
        <v>4.3312656787948098</v>
      </c>
      <c r="D311" s="12">
        <v>0.4</v>
      </c>
      <c r="E311" s="94">
        <v>0.6</v>
      </c>
      <c r="F311">
        <v>14.9496088684088</v>
      </c>
      <c r="G311" s="12">
        <v>0.4</v>
      </c>
      <c r="H311" s="94">
        <v>0.6</v>
      </c>
      <c r="I311">
        <v>4.1716944574452599</v>
      </c>
      <c r="J311" s="12">
        <v>0.4</v>
      </c>
      <c r="K311" s="94">
        <v>0.6</v>
      </c>
      <c r="L311" s="101">
        <v>8.2721112411775408</v>
      </c>
      <c r="M311" s="12">
        <v>0.4</v>
      </c>
      <c r="N311" s="94">
        <v>0.6</v>
      </c>
      <c r="O311">
        <v>3.8978137105318398</v>
      </c>
      <c r="P311" s="12">
        <v>0.4</v>
      </c>
      <c r="Q311" s="94">
        <v>0.6</v>
      </c>
      <c r="R311" s="27">
        <v>6.9810631681326596</v>
      </c>
    </row>
    <row r="312" spans="1:18" x14ac:dyDescent="0.25">
      <c r="A312" s="12">
        <v>0.45</v>
      </c>
      <c r="B312" s="94">
        <v>0.55000000000000004</v>
      </c>
      <c r="C312">
        <v>4.1309132126576404</v>
      </c>
      <c r="D312" s="12">
        <v>0.45</v>
      </c>
      <c r="E312" s="94">
        <v>0.55000000000000004</v>
      </c>
      <c r="F312">
        <v>14.202886892650801</v>
      </c>
      <c r="G312" s="12">
        <v>0.45</v>
      </c>
      <c r="H312" s="94">
        <v>0.55000000000000004</v>
      </c>
      <c r="I312">
        <v>3.9589257736871102</v>
      </c>
      <c r="J312" s="12">
        <v>0.45</v>
      </c>
      <c r="K312" s="94">
        <v>0.55000000000000004</v>
      </c>
      <c r="L312" s="101">
        <v>7.9009124231492196</v>
      </c>
      <c r="M312" s="12">
        <v>0.45</v>
      </c>
      <c r="N312" s="94">
        <v>0.55000000000000004</v>
      </c>
      <c r="O312">
        <v>3.7111875022456902</v>
      </c>
      <c r="P312" s="12">
        <v>0.45</v>
      </c>
      <c r="Q312" s="94">
        <v>0.55000000000000004</v>
      </c>
      <c r="R312" s="27">
        <v>6.6588880276692102</v>
      </c>
    </row>
    <row r="313" spans="1:18" x14ac:dyDescent="0.25">
      <c r="A313" s="12">
        <v>0.5</v>
      </c>
      <c r="B313" s="94">
        <v>0.5</v>
      </c>
      <c r="C313">
        <v>3.9305607465204599</v>
      </c>
      <c r="D313" s="12">
        <v>0.5</v>
      </c>
      <c r="E313" s="94">
        <v>0.5</v>
      </c>
      <c r="F313">
        <v>13.456164916892799</v>
      </c>
      <c r="G313" s="12">
        <v>0.5</v>
      </c>
      <c r="H313" s="94">
        <v>0.5</v>
      </c>
      <c r="I313">
        <v>3.74615708992898</v>
      </c>
      <c r="J313" s="12">
        <v>0.5</v>
      </c>
      <c r="K313" s="94">
        <v>0.5</v>
      </c>
      <c r="L313" s="101">
        <v>7.5297136051208602</v>
      </c>
      <c r="M313" s="12">
        <v>0.5</v>
      </c>
      <c r="N313" s="94">
        <v>0.5</v>
      </c>
      <c r="O313">
        <v>3.5245612939595499</v>
      </c>
      <c r="P313" s="12">
        <v>0.5</v>
      </c>
      <c r="Q313" s="94">
        <v>0.5</v>
      </c>
      <c r="R313" s="27">
        <v>6.3367128872057599</v>
      </c>
    </row>
    <row r="314" spans="1:18" x14ac:dyDescent="0.25">
      <c r="A314" s="12">
        <v>0.55000000000000004</v>
      </c>
      <c r="B314" s="94">
        <v>0.45</v>
      </c>
      <c r="C314">
        <v>3.7302082803832901</v>
      </c>
      <c r="D314" s="12">
        <v>0.55000000000000004</v>
      </c>
      <c r="E314" s="94">
        <v>0.45</v>
      </c>
      <c r="F314">
        <v>12.7094429411348</v>
      </c>
      <c r="G314" s="12">
        <v>0.55000000000000004</v>
      </c>
      <c r="H314" s="94">
        <v>0.45</v>
      </c>
      <c r="I314">
        <v>3.53338840617084</v>
      </c>
      <c r="J314" s="12">
        <v>0.55000000000000004</v>
      </c>
      <c r="K314" s="94">
        <v>0.45</v>
      </c>
      <c r="L314" s="101">
        <v>7.1585147870925301</v>
      </c>
      <c r="M314" s="12">
        <v>0.55000000000000004</v>
      </c>
      <c r="N314" s="94">
        <v>0.45</v>
      </c>
      <c r="O314">
        <v>3.33793508567341</v>
      </c>
      <c r="P314" s="12">
        <v>0.55000000000000004</v>
      </c>
      <c r="Q314" s="94">
        <v>0.45</v>
      </c>
      <c r="R314" s="27">
        <v>6.01453774674233</v>
      </c>
    </row>
    <row r="315" spans="1:18" x14ac:dyDescent="0.25">
      <c r="A315" s="12">
        <v>0.6</v>
      </c>
      <c r="B315" s="94">
        <v>0.39999999999999902</v>
      </c>
      <c r="C315">
        <v>3.5298558142461101</v>
      </c>
      <c r="D315" s="12">
        <v>0.6</v>
      </c>
      <c r="E315" s="94">
        <v>0.39999999999999902</v>
      </c>
      <c r="F315">
        <v>11.962720965376899</v>
      </c>
      <c r="G315" s="12">
        <v>0.6</v>
      </c>
      <c r="H315" s="94">
        <v>0.39999999999999902</v>
      </c>
      <c r="I315">
        <v>3.3206197224127001</v>
      </c>
      <c r="J315" s="12">
        <v>0.6</v>
      </c>
      <c r="K315" s="94">
        <v>0.39999999999999902</v>
      </c>
      <c r="L315" s="101">
        <v>6.7873159690641804</v>
      </c>
      <c r="M315" s="12">
        <v>0.6</v>
      </c>
      <c r="N315" s="94">
        <v>0.39999999999999902</v>
      </c>
      <c r="O315">
        <v>3.1513088773872702</v>
      </c>
      <c r="P315" s="12">
        <v>0.6</v>
      </c>
      <c r="Q315" s="94">
        <v>0.39999999999999902</v>
      </c>
      <c r="R315" s="27">
        <v>5.6923626062788699</v>
      </c>
    </row>
    <row r="316" spans="1:18" x14ac:dyDescent="0.25">
      <c r="A316" s="12">
        <v>0.65</v>
      </c>
      <c r="B316" s="94">
        <v>0.34999999999999898</v>
      </c>
      <c r="C316">
        <v>3.32950334810893</v>
      </c>
      <c r="D316" s="12">
        <v>0.65</v>
      </c>
      <c r="E316" s="94">
        <v>0.34999999999999898</v>
      </c>
      <c r="F316">
        <v>11.2159989896189</v>
      </c>
      <c r="G316" s="12">
        <v>0.65</v>
      </c>
      <c r="H316" s="94">
        <v>0.34999999999999898</v>
      </c>
      <c r="I316">
        <v>3.1078510386545699</v>
      </c>
      <c r="J316" s="12">
        <v>0.65</v>
      </c>
      <c r="K316" s="94">
        <v>0.34999999999999898</v>
      </c>
      <c r="L316" s="101">
        <v>6.4161171510358397</v>
      </c>
      <c r="M316" s="12">
        <v>0.65</v>
      </c>
      <c r="N316" s="94">
        <v>0.34999999999999898</v>
      </c>
      <c r="O316">
        <v>2.9646826691011201</v>
      </c>
      <c r="P316" s="12">
        <v>0.65</v>
      </c>
      <c r="Q316" s="94">
        <v>0.34999999999999898</v>
      </c>
      <c r="R316" s="27">
        <v>5.3701874658154303</v>
      </c>
    </row>
    <row r="317" spans="1:18" x14ac:dyDescent="0.25">
      <c r="A317" s="12">
        <v>0.7</v>
      </c>
      <c r="B317" s="94">
        <v>0.29999999999999899</v>
      </c>
      <c r="C317">
        <v>3.1291508819717602</v>
      </c>
      <c r="D317" s="12">
        <v>0.7</v>
      </c>
      <c r="E317" s="94">
        <v>0.29999999999999899</v>
      </c>
      <c r="F317">
        <v>10.4692770138609</v>
      </c>
      <c r="G317" s="12">
        <v>0.7</v>
      </c>
      <c r="H317" s="94">
        <v>0.29999999999999899</v>
      </c>
      <c r="I317">
        <v>2.89508235489643</v>
      </c>
      <c r="J317" s="12">
        <v>0.7</v>
      </c>
      <c r="K317" s="94">
        <v>0.29999999999999899</v>
      </c>
      <c r="L317" s="101">
        <v>6.04491833300749</v>
      </c>
      <c r="M317" s="12">
        <v>0.7</v>
      </c>
      <c r="N317" s="94">
        <v>0.29999999999999899</v>
      </c>
      <c r="O317">
        <v>2.7780564608149798</v>
      </c>
      <c r="P317" s="12">
        <v>0.7</v>
      </c>
      <c r="Q317" s="94">
        <v>0.29999999999999899</v>
      </c>
      <c r="R317" s="27">
        <v>5.0480123253519897</v>
      </c>
    </row>
    <row r="318" spans="1:18" x14ac:dyDescent="0.25">
      <c r="A318" s="12">
        <v>0.75</v>
      </c>
      <c r="B318" s="94">
        <v>0.249999999999999</v>
      </c>
      <c r="C318">
        <v>2.9287984158345801</v>
      </c>
      <c r="D318" s="12">
        <v>0.75</v>
      </c>
      <c r="E318" s="94">
        <v>0.249999999999999</v>
      </c>
      <c r="F318">
        <v>9.7225550381029606</v>
      </c>
      <c r="G318" s="12">
        <v>0.75</v>
      </c>
      <c r="H318" s="94">
        <v>0.249999999999999</v>
      </c>
      <c r="I318">
        <v>2.68231367113829</v>
      </c>
      <c r="J318" s="12">
        <v>0.75</v>
      </c>
      <c r="K318" s="94">
        <v>0.249999999999999</v>
      </c>
      <c r="L318" s="101">
        <v>5.6737195149791599</v>
      </c>
      <c r="M318" s="12">
        <v>0.75</v>
      </c>
      <c r="N318" s="94">
        <v>0.249999999999999</v>
      </c>
      <c r="O318">
        <v>2.59143025252884</v>
      </c>
      <c r="P318" s="12">
        <v>0.75</v>
      </c>
      <c r="Q318" s="94">
        <v>0.249999999999999</v>
      </c>
      <c r="R318" s="27">
        <v>4.7258371848885403</v>
      </c>
    </row>
    <row r="319" spans="1:18" x14ac:dyDescent="0.25">
      <c r="A319" s="12">
        <v>0.8</v>
      </c>
      <c r="B319" s="94">
        <v>0.19999999999999901</v>
      </c>
      <c r="C319">
        <v>2.7284459496974098</v>
      </c>
      <c r="D319" s="12">
        <v>0.8</v>
      </c>
      <c r="E319" s="94">
        <v>0.19999999999999901</v>
      </c>
      <c r="F319">
        <v>8.9758330623449698</v>
      </c>
      <c r="G319" s="12">
        <v>0.8</v>
      </c>
      <c r="H319" s="94">
        <v>0.19999999999999901</v>
      </c>
      <c r="I319">
        <v>2.46954498738015</v>
      </c>
      <c r="J319" s="12">
        <v>0.8</v>
      </c>
      <c r="K319" s="94">
        <v>0.19999999999999901</v>
      </c>
      <c r="L319" s="101">
        <v>5.3025206969508103</v>
      </c>
      <c r="M319" s="12">
        <v>0.8</v>
      </c>
      <c r="N319" s="94">
        <v>0.19999999999999901</v>
      </c>
      <c r="O319">
        <v>2.4048040442427001</v>
      </c>
      <c r="P319" s="12">
        <v>0.8</v>
      </c>
      <c r="Q319" s="94">
        <v>0.19999999999999901</v>
      </c>
      <c r="R319" s="27">
        <v>4.40366204442509</v>
      </c>
    </row>
    <row r="320" spans="1:18" x14ac:dyDescent="0.25">
      <c r="A320" s="12">
        <v>0.85</v>
      </c>
      <c r="B320" s="94">
        <v>0.149999999999999</v>
      </c>
      <c r="C320">
        <v>2.52809348356024</v>
      </c>
      <c r="D320" s="12">
        <v>0.85</v>
      </c>
      <c r="E320" s="94">
        <v>0.149999999999999</v>
      </c>
      <c r="F320">
        <v>8.2291110865869808</v>
      </c>
      <c r="G320" s="12">
        <v>0.85</v>
      </c>
      <c r="H320" s="94">
        <v>0.149999999999999</v>
      </c>
      <c r="I320">
        <v>2.2567763036220101</v>
      </c>
      <c r="J320" s="12">
        <v>0.85</v>
      </c>
      <c r="K320" s="94">
        <v>0.149999999999999</v>
      </c>
      <c r="L320" s="101">
        <v>4.9313218789224704</v>
      </c>
      <c r="M320" s="12">
        <v>0.85</v>
      </c>
      <c r="N320" s="94">
        <v>0.149999999999999</v>
      </c>
      <c r="O320">
        <v>2.2181778359565598</v>
      </c>
      <c r="P320" s="12">
        <v>0.85</v>
      </c>
      <c r="Q320" s="94">
        <v>0.149999999999999</v>
      </c>
      <c r="R320" s="27">
        <v>4.0814869039616504</v>
      </c>
    </row>
    <row r="321" spans="1:18" x14ac:dyDescent="0.25">
      <c r="A321" s="12">
        <v>0.9</v>
      </c>
      <c r="B321" s="94">
        <v>9.9999999999999006E-2</v>
      </c>
      <c r="C321">
        <v>2.3277410174230599</v>
      </c>
      <c r="D321" s="12">
        <v>0.9</v>
      </c>
      <c r="E321" s="94">
        <v>9.9999999999999006E-2</v>
      </c>
      <c r="F321">
        <v>7.4823891108290104</v>
      </c>
      <c r="G321" s="12">
        <v>0.9</v>
      </c>
      <c r="H321" s="94">
        <v>9.9999999999999006E-2</v>
      </c>
      <c r="I321">
        <v>2.0440076198638799</v>
      </c>
      <c r="J321" s="12">
        <v>0.9</v>
      </c>
      <c r="K321" s="94">
        <v>9.9999999999999006E-2</v>
      </c>
      <c r="L321" s="101">
        <v>4.5601230608941297</v>
      </c>
      <c r="M321" s="12">
        <v>0.9</v>
      </c>
      <c r="N321" s="94">
        <v>9.9999999999999006E-2</v>
      </c>
      <c r="O321">
        <v>2.0315516276704102</v>
      </c>
      <c r="P321" s="12">
        <v>0.9</v>
      </c>
      <c r="Q321" s="94">
        <v>9.9999999999999006E-2</v>
      </c>
      <c r="R321" s="27">
        <v>3.7593117634982098</v>
      </c>
    </row>
    <row r="322" spans="1:18" x14ac:dyDescent="0.25">
      <c r="A322" s="12">
        <v>0.95</v>
      </c>
      <c r="B322" s="94">
        <v>4.9999999999998997E-2</v>
      </c>
      <c r="C322">
        <v>2.1273885512858901</v>
      </c>
      <c r="D322" s="12">
        <v>0.95</v>
      </c>
      <c r="E322" s="94">
        <v>4.9999999999998997E-2</v>
      </c>
      <c r="F322">
        <v>6.7356671350710302</v>
      </c>
      <c r="G322" s="12">
        <v>0.95</v>
      </c>
      <c r="H322" s="94">
        <v>4.9999999999998997E-2</v>
      </c>
      <c r="I322">
        <v>1.83123893610574</v>
      </c>
      <c r="J322" s="12">
        <v>0.95</v>
      </c>
      <c r="K322" s="94">
        <v>4.9999999999998997E-2</v>
      </c>
      <c r="L322" s="101">
        <v>4.18892424286578</v>
      </c>
      <c r="M322" s="12">
        <v>0.95</v>
      </c>
      <c r="N322" s="94">
        <v>4.9999999999998997E-2</v>
      </c>
      <c r="O322">
        <v>1.8449254193842699</v>
      </c>
      <c r="P322" s="12">
        <v>0.95</v>
      </c>
      <c r="Q322" s="94">
        <v>4.9999999999998997E-2</v>
      </c>
      <c r="R322" s="27">
        <v>3.43713662303476</v>
      </c>
    </row>
    <row r="323" spans="1:18" x14ac:dyDescent="0.25">
      <c r="A323" s="16">
        <v>1</v>
      </c>
      <c r="B323" s="17">
        <v>0</v>
      </c>
      <c r="C323" s="26">
        <v>1.9270360851487101</v>
      </c>
      <c r="D323" s="16">
        <v>1</v>
      </c>
      <c r="E323" s="17">
        <v>0</v>
      </c>
      <c r="F323" s="26">
        <v>5.98894515931305</v>
      </c>
      <c r="G323" s="16">
        <v>1</v>
      </c>
      <c r="H323" s="17">
        <v>0</v>
      </c>
      <c r="I323" s="26">
        <v>1.6184702523476</v>
      </c>
      <c r="J323" s="16">
        <v>1</v>
      </c>
      <c r="K323" s="17">
        <v>0</v>
      </c>
      <c r="L323" s="102">
        <v>3.8177254248374402</v>
      </c>
      <c r="M323" s="16">
        <v>1</v>
      </c>
      <c r="N323" s="17">
        <v>0</v>
      </c>
      <c r="O323" s="26">
        <v>1.6582992110981301</v>
      </c>
      <c r="P323" s="16">
        <v>1</v>
      </c>
      <c r="Q323" s="17">
        <v>0</v>
      </c>
      <c r="R323" s="28">
        <v>3.1149614825713101</v>
      </c>
    </row>
    <row r="326" spans="1:18" x14ac:dyDescent="0.25">
      <c r="A326" s="273" t="s">
        <v>88</v>
      </c>
      <c r="B326" s="274"/>
      <c r="C326" s="274"/>
      <c r="D326" s="274"/>
      <c r="E326" s="274"/>
      <c r="F326" s="274"/>
      <c r="G326" s="274"/>
      <c r="H326" s="274"/>
      <c r="I326" s="274"/>
      <c r="J326" s="274"/>
      <c r="K326" s="274"/>
      <c r="L326" s="274"/>
      <c r="M326" s="274"/>
      <c r="N326" s="274"/>
      <c r="O326" s="274"/>
      <c r="P326" s="274"/>
      <c r="Q326" s="274"/>
      <c r="R326" s="274"/>
    </row>
    <row r="327" spans="1:18" x14ac:dyDescent="0.25">
      <c r="A327" s="268" t="s">
        <v>31</v>
      </c>
      <c r="B327" s="268"/>
      <c r="C327" s="268"/>
      <c r="D327" s="268"/>
      <c r="E327" s="268"/>
      <c r="F327" s="268"/>
      <c r="G327" s="267" t="s">
        <v>32</v>
      </c>
      <c r="H327" s="268"/>
      <c r="I327" s="268"/>
      <c r="J327" s="268"/>
      <c r="K327" s="268"/>
      <c r="L327" s="269"/>
      <c r="M327" s="267" t="s">
        <v>33</v>
      </c>
      <c r="N327" s="268"/>
      <c r="O327" s="268"/>
      <c r="P327" s="268"/>
      <c r="Q327" s="268"/>
      <c r="R327" s="269"/>
    </row>
    <row r="328" spans="1:18" x14ac:dyDescent="0.25">
      <c r="A328" s="270" t="s">
        <v>24</v>
      </c>
      <c r="B328" s="271"/>
      <c r="C328" s="272"/>
      <c r="D328" s="270" t="s">
        <v>30</v>
      </c>
      <c r="E328" s="271"/>
      <c r="F328" s="272"/>
      <c r="G328" s="270" t="s">
        <v>24</v>
      </c>
      <c r="H328" s="271"/>
      <c r="I328" s="272"/>
      <c r="J328" s="270" t="s">
        <v>30</v>
      </c>
      <c r="K328" s="271"/>
      <c r="L328" s="272"/>
      <c r="M328" s="270" t="s">
        <v>24</v>
      </c>
      <c r="N328" s="271"/>
      <c r="O328" s="272"/>
      <c r="P328" s="270" t="s">
        <v>30</v>
      </c>
      <c r="Q328" s="271"/>
      <c r="R328" s="272"/>
    </row>
    <row r="329" spans="1:18" x14ac:dyDescent="0.25">
      <c r="A329" s="12" t="s">
        <v>29</v>
      </c>
      <c r="B329" s="94">
        <v>147</v>
      </c>
      <c r="C329" s="14"/>
      <c r="D329" s="12" t="s">
        <v>29</v>
      </c>
      <c r="E329" s="94">
        <v>146</v>
      </c>
      <c r="F329" s="14"/>
      <c r="G329" s="12" t="s">
        <v>29</v>
      </c>
      <c r="H329" s="94">
        <v>169</v>
      </c>
      <c r="I329" s="14"/>
      <c r="J329" s="12" t="s">
        <v>29</v>
      </c>
      <c r="K329" s="94">
        <v>170</v>
      </c>
      <c r="L329" s="14"/>
      <c r="M329" s="12" t="s">
        <v>29</v>
      </c>
      <c r="N329" s="94">
        <v>175</v>
      </c>
      <c r="O329" s="14"/>
      <c r="P329" s="12" t="s">
        <v>29</v>
      </c>
      <c r="Q329" s="94">
        <v>173</v>
      </c>
      <c r="R329" s="14"/>
    </row>
    <row r="330" spans="1:18" x14ac:dyDescent="0.25">
      <c r="A330" s="12" t="s">
        <v>46</v>
      </c>
      <c r="B330" s="94">
        <v>144</v>
      </c>
      <c r="C330" s="14"/>
      <c r="D330" s="12" t="s">
        <v>46</v>
      </c>
      <c r="E330" s="94">
        <v>145</v>
      </c>
      <c r="F330" s="14"/>
      <c r="G330" s="12" t="s">
        <v>46</v>
      </c>
      <c r="H330" s="94">
        <v>144</v>
      </c>
      <c r="I330" s="14"/>
      <c r="J330" s="12" t="s">
        <v>46</v>
      </c>
      <c r="K330" s="94">
        <v>146</v>
      </c>
      <c r="L330" s="14"/>
      <c r="M330" s="12" t="s">
        <v>46</v>
      </c>
      <c r="N330" s="94">
        <v>144</v>
      </c>
      <c r="O330" s="14"/>
      <c r="P330" s="12" t="s">
        <v>46</v>
      </c>
      <c r="Q330" s="94">
        <v>146</v>
      </c>
      <c r="R330" s="14"/>
    </row>
    <row r="331" spans="1:18" x14ac:dyDescent="0.25">
      <c r="A331" s="12" t="s">
        <v>4</v>
      </c>
      <c r="B331" s="29">
        <v>2.9825127314814816E-2</v>
      </c>
      <c r="C331" s="14"/>
      <c r="D331" s="12" t="s">
        <v>4</v>
      </c>
      <c r="E331" s="29">
        <v>2.8546458333333333E-2</v>
      </c>
      <c r="F331" s="14"/>
      <c r="G331" s="12" t="s">
        <v>4</v>
      </c>
      <c r="H331" s="29">
        <v>1.6092199074074075E-2</v>
      </c>
      <c r="I331" s="14"/>
      <c r="J331" s="19" t="s">
        <v>4</v>
      </c>
      <c r="K331" s="29">
        <v>1.6992905092592592E-2</v>
      </c>
      <c r="L331" s="14"/>
      <c r="M331" s="12" t="s">
        <v>4</v>
      </c>
      <c r="N331" s="29">
        <v>1.6998136574074073E-2</v>
      </c>
      <c r="O331" s="14"/>
      <c r="P331" s="12" t="s">
        <v>4</v>
      </c>
      <c r="Q331" s="29">
        <v>1.6837488425925928E-2</v>
      </c>
      <c r="R331" s="14"/>
    </row>
    <row r="332" spans="1:18" x14ac:dyDescent="0.25">
      <c r="A332" s="12" t="s">
        <v>25</v>
      </c>
      <c r="B332" s="15">
        <v>8.7391929763204104</v>
      </c>
      <c r="C332" s="14"/>
      <c r="D332" s="12" t="s">
        <v>25</v>
      </c>
      <c r="E332" s="15">
        <v>23.9262462291675</v>
      </c>
      <c r="F332" s="14"/>
      <c r="G332" s="12" t="s">
        <v>25</v>
      </c>
      <c r="H332" s="15">
        <v>6.7422219668795202</v>
      </c>
      <c r="I332" s="14"/>
      <c r="J332" s="12" t="s">
        <v>25</v>
      </c>
      <c r="K332" s="15">
        <v>14.606937396817299</v>
      </c>
      <c r="L332" s="14"/>
      <c r="M332" s="12" t="s">
        <v>25</v>
      </c>
      <c r="N332" s="15">
        <v>6.4346543615741796</v>
      </c>
      <c r="O332" s="14"/>
      <c r="P332" s="12" t="s">
        <v>25</v>
      </c>
      <c r="Q332" s="15">
        <v>13.198436359496601</v>
      </c>
      <c r="R332" s="14"/>
    </row>
    <row r="333" spans="1:18" x14ac:dyDescent="0.25">
      <c r="A333" s="12" t="s">
        <v>27</v>
      </c>
      <c r="B333" s="94" t="s">
        <v>28</v>
      </c>
      <c r="C333" s="14" t="s">
        <v>26</v>
      </c>
      <c r="D333" s="12" t="s">
        <v>27</v>
      </c>
      <c r="E333" s="94" t="s">
        <v>28</v>
      </c>
      <c r="F333" s="14" t="s">
        <v>26</v>
      </c>
      <c r="G333" s="12" t="s">
        <v>27</v>
      </c>
      <c r="H333" s="94" t="s">
        <v>28</v>
      </c>
      <c r="I333" s="14" t="s">
        <v>26</v>
      </c>
      <c r="J333" s="12" t="s">
        <v>27</v>
      </c>
      <c r="K333" s="94" t="s">
        <v>28</v>
      </c>
      <c r="L333" s="14" t="s">
        <v>26</v>
      </c>
      <c r="M333" s="12" t="s">
        <v>27</v>
      </c>
      <c r="N333" s="94" t="s">
        <v>28</v>
      </c>
      <c r="O333" s="14" t="s">
        <v>26</v>
      </c>
      <c r="P333" s="12" t="s">
        <v>27</v>
      </c>
      <c r="Q333" s="94" t="s">
        <v>28</v>
      </c>
      <c r="R333" s="14" t="s">
        <v>26</v>
      </c>
    </row>
    <row r="334" spans="1:18" x14ac:dyDescent="0.25">
      <c r="A334" s="12">
        <v>0</v>
      </c>
      <c r="B334" s="94">
        <v>1</v>
      </c>
      <c r="C334">
        <v>12.8072842144971</v>
      </c>
      <c r="D334" s="12">
        <v>0</v>
      </c>
      <c r="E334" s="94">
        <v>1</v>
      </c>
      <c r="F334">
        <v>20.8644375131604</v>
      </c>
      <c r="G334" s="12">
        <v>0</v>
      </c>
      <c r="H334" s="94">
        <v>1</v>
      </c>
      <c r="I334">
        <v>10.730897330996999</v>
      </c>
      <c r="J334" s="12">
        <v>0</v>
      </c>
      <c r="K334" s="94">
        <v>1</v>
      </c>
      <c r="L334">
        <v>17.720962769903299</v>
      </c>
      <c r="M334" s="12">
        <v>0</v>
      </c>
      <c r="N334" s="94">
        <v>1</v>
      </c>
      <c r="O334">
        <v>10.7481396009112</v>
      </c>
      <c r="P334" s="12">
        <v>0</v>
      </c>
      <c r="Q334" s="94">
        <v>1</v>
      </c>
      <c r="R334" s="27">
        <v>15.5810431204749</v>
      </c>
    </row>
    <row r="335" spans="1:18" x14ac:dyDescent="0.25">
      <c r="A335" s="12">
        <v>0.05</v>
      </c>
      <c r="B335" s="94">
        <v>0.95</v>
      </c>
      <c r="C335">
        <v>12.3706546559945</v>
      </c>
      <c r="D335" s="12">
        <v>0.05</v>
      </c>
      <c r="E335" s="94">
        <v>0.95</v>
      </c>
      <c r="F335">
        <v>20.2280092476067</v>
      </c>
      <c r="G335" s="12">
        <v>0.05</v>
      </c>
      <c r="H335" s="94">
        <v>0.95</v>
      </c>
      <c r="I335">
        <v>10.332126737908601</v>
      </c>
      <c r="J335" s="12">
        <v>0.05</v>
      </c>
      <c r="K335" s="94">
        <v>0.95</v>
      </c>
      <c r="L335">
        <v>17.153748482850101</v>
      </c>
      <c r="M335" s="12">
        <v>0.05</v>
      </c>
      <c r="N335" s="94">
        <v>0.95</v>
      </c>
      <c r="O335">
        <v>10.361530579216</v>
      </c>
      <c r="P335" s="12">
        <v>0.05</v>
      </c>
      <c r="Q335" s="94">
        <v>0.95</v>
      </c>
      <c r="R335" s="27">
        <v>15.083892474984999</v>
      </c>
    </row>
    <row r="336" spans="1:18" x14ac:dyDescent="0.25">
      <c r="A336" s="12">
        <v>0.1</v>
      </c>
      <c r="B336" s="94">
        <v>0.9</v>
      </c>
      <c r="C336">
        <v>11.934025097491901</v>
      </c>
      <c r="D336" s="12">
        <v>0.1</v>
      </c>
      <c r="E336" s="94">
        <v>0.9</v>
      </c>
      <c r="F336">
        <v>19.591580982052999</v>
      </c>
      <c r="G336" s="12">
        <v>0.1</v>
      </c>
      <c r="H336" s="94">
        <v>0.9</v>
      </c>
      <c r="I336">
        <v>9.9333561448202694</v>
      </c>
      <c r="J336" s="12">
        <v>0.1</v>
      </c>
      <c r="K336" s="94">
        <v>0.9</v>
      </c>
      <c r="L336">
        <v>16.586534195796801</v>
      </c>
      <c r="M336" s="12">
        <v>0.1</v>
      </c>
      <c r="N336" s="94">
        <v>0.9</v>
      </c>
      <c r="O336">
        <v>9.9749215575207799</v>
      </c>
      <c r="P336" s="12">
        <v>0.1</v>
      </c>
      <c r="Q336" s="94">
        <v>0.9</v>
      </c>
      <c r="R336" s="27">
        <v>14.5867418294951</v>
      </c>
    </row>
    <row r="337" spans="1:18" x14ac:dyDescent="0.25">
      <c r="A337" s="12">
        <v>0.15</v>
      </c>
      <c r="B337" s="94">
        <v>0.85</v>
      </c>
      <c r="C337">
        <v>11.497395538989201</v>
      </c>
      <c r="D337" s="12">
        <v>0.15</v>
      </c>
      <c r="E337" s="94">
        <v>0.85</v>
      </c>
      <c r="F337">
        <v>18.955152716499299</v>
      </c>
      <c r="G337" s="12">
        <v>0.15</v>
      </c>
      <c r="H337" s="94">
        <v>0.85</v>
      </c>
      <c r="I337">
        <v>9.5345855517318903</v>
      </c>
      <c r="J337" s="12">
        <v>0.15</v>
      </c>
      <c r="K337" s="94">
        <v>0.85</v>
      </c>
      <c r="L337">
        <v>16.0193199087437</v>
      </c>
      <c r="M337" s="12">
        <v>0.15</v>
      </c>
      <c r="N337" s="94">
        <v>0.85</v>
      </c>
      <c r="O337">
        <v>9.5883125358255406</v>
      </c>
      <c r="P337" s="12">
        <v>0.15</v>
      </c>
      <c r="Q337" s="94">
        <v>0.85</v>
      </c>
      <c r="R337" s="27">
        <v>14.089591184005201</v>
      </c>
    </row>
    <row r="338" spans="1:18" x14ac:dyDescent="0.25">
      <c r="A338" s="12">
        <v>0.2</v>
      </c>
      <c r="B338" s="94">
        <v>0.8</v>
      </c>
      <c r="C338">
        <v>11.0607659804866</v>
      </c>
      <c r="D338" s="12">
        <v>0.2</v>
      </c>
      <c r="E338" s="94">
        <v>0.8</v>
      </c>
      <c r="F338">
        <v>18.318724450945599</v>
      </c>
      <c r="G338" s="12">
        <v>0.2</v>
      </c>
      <c r="H338" s="94">
        <v>0.8</v>
      </c>
      <c r="I338">
        <v>9.1358149586435005</v>
      </c>
      <c r="J338" s="12">
        <v>0.2</v>
      </c>
      <c r="K338" s="94">
        <v>0.8</v>
      </c>
      <c r="L338">
        <v>15.4521056216905</v>
      </c>
      <c r="M338" s="12">
        <v>0.2</v>
      </c>
      <c r="N338" s="94">
        <v>0.8</v>
      </c>
      <c r="O338">
        <v>9.2017035141302905</v>
      </c>
      <c r="P338" s="12">
        <v>0.2</v>
      </c>
      <c r="Q338" s="94">
        <v>0.8</v>
      </c>
      <c r="R338" s="27">
        <v>13.5924405385153</v>
      </c>
    </row>
    <row r="339" spans="1:18" x14ac:dyDescent="0.25">
      <c r="A339" s="12">
        <v>0.25</v>
      </c>
      <c r="B339" s="94">
        <v>0.75</v>
      </c>
      <c r="C339">
        <v>10.624136421984</v>
      </c>
      <c r="D339" s="12">
        <v>0.25</v>
      </c>
      <c r="E339" s="94">
        <v>0.75</v>
      </c>
      <c r="F339">
        <v>17.682296185391898</v>
      </c>
      <c r="G339" s="12">
        <v>0.25</v>
      </c>
      <c r="H339" s="94">
        <v>0.75</v>
      </c>
      <c r="I339">
        <v>8.7370443655551302</v>
      </c>
      <c r="J339" s="12">
        <v>0.25</v>
      </c>
      <c r="K339" s="94">
        <v>0.75</v>
      </c>
      <c r="L339">
        <v>14.884891334637301</v>
      </c>
      <c r="M339" s="12">
        <v>0.25</v>
      </c>
      <c r="N339" s="94">
        <v>0.75</v>
      </c>
      <c r="O339">
        <v>8.8150944924350707</v>
      </c>
      <c r="P339" s="12">
        <v>0.25</v>
      </c>
      <c r="Q339" s="94">
        <v>0.75</v>
      </c>
      <c r="R339" s="27">
        <v>13.0952898930254</v>
      </c>
    </row>
    <row r="340" spans="1:18" x14ac:dyDescent="0.25">
      <c r="A340" s="12">
        <v>0.3</v>
      </c>
      <c r="B340" s="94">
        <v>0.7</v>
      </c>
      <c r="C340">
        <v>10.187506863481399</v>
      </c>
      <c r="D340" s="12">
        <v>0.3</v>
      </c>
      <c r="E340" s="94">
        <v>0.7</v>
      </c>
      <c r="F340">
        <v>17.045867919838201</v>
      </c>
      <c r="G340" s="12">
        <v>0.3</v>
      </c>
      <c r="H340" s="94">
        <v>0.7</v>
      </c>
      <c r="I340">
        <v>8.3382737724667599</v>
      </c>
      <c r="J340" s="12">
        <v>0.3</v>
      </c>
      <c r="K340" s="94">
        <v>0.7</v>
      </c>
      <c r="L340">
        <v>14.3176770475841</v>
      </c>
      <c r="M340" s="12">
        <v>0.3</v>
      </c>
      <c r="N340" s="94">
        <v>0.7</v>
      </c>
      <c r="O340">
        <v>8.42848547073981</v>
      </c>
      <c r="P340" s="12">
        <v>0.3</v>
      </c>
      <c r="Q340" s="94">
        <v>0.7</v>
      </c>
      <c r="R340" s="27">
        <v>12.598139247535499</v>
      </c>
    </row>
    <row r="341" spans="1:18" x14ac:dyDescent="0.25">
      <c r="A341" s="12">
        <v>0.35</v>
      </c>
      <c r="B341" s="94">
        <v>0.65</v>
      </c>
      <c r="C341">
        <v>9.7508773049787507</v>
      </c>
      <c r="D341" s="12">
        <v>0.35</v>
      </c>
      <c r="E341" s="94">
        <v>0.65</v>
      </c>
      <c r="F341">
        <v>16.409439654284501</v>
      </c>
      <c r="G341" s="12">
        <v>0.35</v>
      </c>
      <c r="H341" s="94">
        <v>0.65</v>
      </c>
      <c r="I341">
        <v>7.9395031793783701</v>
      </c>
      <c r="J341" s="12">
        <v>0.35</v>
      </c>
      <c r="K341" s="94">
        <v>0.65</v>
      </c>
      <c r="L341">
        <v>13.750462760530899</v>
      </c>
      <c r="M341" s="12">
        <v>0.35</v>
      </c>
      <c r="N341" s="94">
        <v>0.65</v>
      </c>
      <c r="O341">
        <v>8.0418764490445902</v>
      </c>
      <c r="P341" s="12">
        <v>0.35</v>
      </c>
      <c r="Q341" s="94">
        <v>0.65</v>
      </c>
      <c r="R341" s="27">
        <v>12.1009886020456</v>
      </c>
    </row>
    <row r="342" spans="1:18" x14ac:dyDescent="0.25">
      <c r="A342" s="12">
        <v>0.4</v>
      </c>
      <c r="B342" s="94">
        <v>0.6</v>
      </c>
      <c r="C342">
        <v>9.3142477464761395</v>
      </c>
      <c r="D342" s="12">
        <v>0.4</v>
      </c>
      <c r="E342" s="94">
        <v>0.6</v>
      </c>
      <c r="F342">
        <v>15.773011388730801</v>
      </c>
      <c r="G342" s="12">
        <v>0.4</v>
      </c>
      <c r="H342" s="94">
        <v>0.6</v>
      </c>
      <c r="I342">
        <v>7.5407325862899999</v>
      </c>
      <c r="J342" s="12">
        <v>0.4</v>
      </c>
      <c r="K342" s="94">
        <v>0.6</v>
      </c>
      <c r="L342">
        <v>13.1832484734777</v>
      </c>
      <c r="M342" s="12">
        <v>0.4</v>
      </c>
      <c r="N342" s="94">
        <v>0.6</v>
      </c>
      <c r="O342">
        <v>7.65526742734935</v>
      </c>
      <c r="P342" s="12">
        <v>0.4</v>
      </c>
      <c r="Q342" s="94">
        <v>0.6</v>
      </c>
      <c r="R342" s="27">
        <v>11.603837956555701</v>
      </c>
    </row>
    <row r="343" spans="1:18" x14ac:dyDescent="0.25">
      <c r="A343" s="12">
        <v>0.45</v>
      </c>
      <c r="B343" s="94">
        <v>0.55000000000000004</v>
      </c>
      <c r="C343">
        <v>8.8776181879734999</v>
      </c>
      <c r="D343" s="12">
        <v>0.45</v>
      </c>
      <c r="E343" s="94">
        <v>0.55000000000000004</v>
      </c>
      <c r="F343">
        <v>15.136583123176999</v>
      </c>
      <c r="G343" s="12">
        <v>0.45</v>
      </c>
      <c r="H343" s="94">
        <v>0.55000000000000004</v>
      </c>
      <c r="I343">
        <v>7.1419619932016296</v>
      </c>
      <c r="J343" s="12">
        <v>0.45</v>
      </c>
      <c r="K343" s="94">
        <v>0.55000000000000004</v>
      </c>
      <c r="L343">
        <v>12.6160341864245</v>
      </c>
      <c r="M343" s="12">
        <v>0.45</v>
      </c>
      <c r="N343" s="94">
        <v>0.55000000000000004</v>
      </c>
      <c r="O343">
        <v>7.2686584056541097</v>
      </c>
      <c r="P343" s="12">
        <v>0.45</v>
      </c>
      <c r="Q343" s="94">
        <v>0.55000000000000004</v>
      </c>
      <c r="R343" s="27">
        <v>11.1066873110658</v>
      </c>
    </row>
    <row r="344" spans="1:18" x14ac:dyDescent="0.25">
      <c r="A344" s="12">
        <v>0.5</v>
      </c>
      <c r="B344" s="94">
        <v>0.5</v>
      </c>
      <c r="C344">
        <v>8.4409886294708798</v>
      </c>
      <c r="D344" s="12">
        <v>0.5</v>
      </c>
      <c r="E344" s="94">
        <v>0.5</v>
      </c>
      <c r="F344">
        <v>14.500154857623301</v>
      </c>
      <c r="G344" s="12">
        <v>0.5</v>
      </c>
      <c r="H344" s="94">
        <v>0.5</v>
      </c>
      <c r="I344">
        <v>6.74319140011323</v>
      </c>
      <c r="J344" s="12">
        <v>0.5</v>
      </c>
      <c r="K344" s="94">
        <v>0.5</v>
      </c>
      <c r="L344">
        <v>12.048819899371299</v>
      </c>
      <c r="M344" s="12">
        <v>0.5</v>
      </c>
      <c r="N344" s="94">
        <v>0.5</v>
      </c>
      <c r="O344">
        <v>6.8820493839588703</v>
      </c>
      <c r="P344" s="12">
        <v>0.5</v>
      </c>
      <c r="Q344" s="94">
        <v>0.5</v>
      </c>
      <c r="R344" s="27">
        <v>10.6095366655759</v>
      </c>
    </row>
    <row r="345" spans="1:18" x14ac:dyDescent="0.25">
      <c r="A345" s="12">
        <v>0.55000000000000004</v>
      </c>
      <c r="B345" s="94">
        <v>0.45</v>
      </c>
      <c r="C345">
        <v>8.0043590709682402</v>
      </c>
      <c r="D345" s="12">
        <v>0.55000000000000004</v>
      </c>
      <c r="E345" s="94">
        <v>0.45</v>
      </c>
      <c r="F345">
        <v>13.8637265920696</v>
      </c>
      <c r="G345" s="12">
        <v>0.55000000000000004</v>
      </c>
      <c r="H345" s="94">
        <v>0.45</v>
      </c>
      <c r="I345">
        <v>6.3444208070248802</v>
      </c>
      <c r="J345" s="12">
        <v>0.55000000000000004</v>
      </c>
      <c r="K345" s="94">
        <v>0.45</v>
      </c>
      <c r="L345">
        <v>11.4816056123181</v>
      </c>
      <c r="M345" s="12">
        <v>0.55000000000000004</v>
      </c>
      <c r="N345" s="94">
        <v>0.45</v>
      </c>
      <c r="O345">
        <v>6.4954403622636301</v>
      </c>
      <c r="P345" s="12">
        <v>0.55000000000000004</v>
      </c>
      <c r="Q345" s="94">
        <v>0.45</v>
      </c>
      <c r="R345" s="27">
        <v>10.112386020085999</v>
      </c>
    </row>
    <row r="346" spans="1:18" x14ac:dyDescent="0.25">
      <c r="A346" s="12">
        <v>0.6</v>
      </c>
      <c r="B346" s="94">
        <v>0.39999999999999902</v>
      </c>
      <c r="C346">
        <v>7.5677295124656201</v>
      </c>
      <c r="D346" s="12">
        <v>0.6</v>
      </c>
      <c r="E346" s="94">
        <v>0.39999999999999902</v>
      </c>
      <c r="F346">
        <v>13.2272983265159</v>
      </c>
      <c r="G346" s="12">
        <v>0.6</v>
      </c>
      <c r="H346" s="94">
        <v>0.39999999999999902</v>
      </c>
      <c r="I346">
        <v>5.9456502139364904</v>
      </c>
      <c r="J346" s="12">
        <v>0.6</v>
      </c>
      <c r="K346" s="94">
        <v>0.39999999999999902</v>
      </c>
      <c r="L346">
        <v>10.9143913252649</v>
      </c>
      <c r="M346" s="12">
        <v>0.6</v>
      </c>
      <c r="N346" s="94">
        <v>0.39999999999999902</v>
      </c>
      <c r="O346">
        <v>6.1088313405683996</v>
      </c>
      <c r="P346" s="12">
        <v>0.6</v>
      </c>
      <c r="Q346" s="94">
        <v>0.39999999999999902</v>
      </c>
      <c r="R346" s="27">
        <v>9.6152353745960806</v>
      </c>
    </row>
    <row r="347" spans="1:18" x14ac:dyDescent="0.25">
      <c r="A347" s="12">
        <v>0.65</v>
      </c>
      <c r="B347" s="94">
        <v>0.34999999999999898</v>
      </c>
      <c r="C347">
        <v>7.1310999539629796</v>
      </c>
      <c r="D347" s="12">
        <v>0.65</v>
      </c>
      <c r="E347" s="94">
        <v>0.34999999999999898</v>
      </c>
      <c r="F347">
        <v>12.5908700609622</v>
      </c>
      <c r="G347" s="12">
        <v>0.65</v>
      </c>
      <c r="H347" s="94">
        <v>0.34999999999999898</v>
      </c>
      <c r="I347">
        <v>5.5468796208481201</v>
      </c>
      <c r="J347" s="12">
        <v>0.65</v>
      </c>
      <c r="K347" s="94">
        <v>0.34999999999999898</v>
      </c>
      <c r="L347">
        <v>10.347177038211701</v>
      </c>
      <c r="M347" s="12">
        <v>0.65</v>
      </c>
      <c r="N347" s="94">
        <v>0.34999999999999898</v>
      </c>
      <c r="O347">
        <v>5.7222223188731602</v>
      </c>
      <c r="P347" s="12">
        <v>0.65</v>
      </c>
      <c r="Q347" s="94">
        <v>0.34999999999999898</v>
      </c>
      <c r="R347" s="27">
        <v>9.1180847291061795</v>
      </c>
    </row>
    <row r="348" spans="1:18" x14ac:dyDescent="0.25">
      <c r="A348" s="12">
        <v>0.7</v>
      </c>
      <c r="B348" s="94">
        <v>0.29999999999999899</v>
      </c>
      <c r="C348">
        <v>6.6944703954603701</v>
      </c>
      <c r="D348" s="12">
        <v>0.7</v>
      </c>
      <c r="E348" s="94">
        <v>0.29999999999999899</v>
      </c>
      <c r="F348">
        <v>11.954441795408499</v>
      </c>
      <c r="G348" s="12">
        <v>0.7</v>
      </c>
      <c r="H348" s="94">
        <v>0.29999999999999899</v>
      </c>
      <c r="I348">
        <v>5.1481090277597303</v>
      </c>
      <c r="J348" s="12">
        <v>0.7</v>
      </c>
      <c r="K348" s="94">
        <v>0.29999999999999899</v>
      </c>
      <c r="L348">
        <v>9.7799627511585907</v>
      </c>
      <c r="M348" s="12">
        <v>0.7</v>
      </c>
      <c r="N348" s="94">
        <v>0.29999999999999899</v>
      </c>
      <c r="O348">
        <v>5.33561329717792</v>
      </c>
      <c r="P348" s="12">
        <v>0.7</v>
      </c>
      <c r="Q348" s="94">
        <v>0.29999999999999899</v>
      </c>
      <c r="R348" s="27">
        <v>8.6209340836162696</v>
      </c>
    </row>
    <row r="349" spans="1:18" x14ac:dyDescent="0.25">
      <c r="A349" s="12">
        <v>0.75</v>
      </c>
      <c r="B349" s="94">
        <v>0.249999999999999</v>
      </c>
      <c r="C349">
        <v>6.2578408369577199</v>
      </c>
      <c r="D349" s="12">
        <v>0.75</v>
      </c>
      <c r="E349" s="94">
        <v>0.249999999999999</v>
      </c>
      <c r="F349">
        <v>11.318013529854801</v>
      </c>
      <c r="G349" s="12">
        <v>0.75</v>
      </c>
      <c r="H349" s="94">
        <v>0.249999999999999</v>
      </c>
      <c r="I349">
        <v>4.7493384346713503</v>
      </c>
      <c r="J349" s="12">
        <v>0.75</v>
      </c>
      <c r="K349" s="94">
        <v>0.249999999999999</v>
      </c>
      <c r="L349">
        <v>9.2127484641054007</v>
      </c>
      <c r="M349" s="12">
        <v>0.75</v>
      </c>
      <c r="N349" s="94">
        <v>0.249999999999999</v>
      </c>
      <c r="O349">
        <v>4.9490042754826797</v>
      </c>
      <c r="P349" s="12">
        <v>0.75</v>
      </c>
      <c r="Q349" s="94">
        <v>0.249999999999999</v>
      </c>
      <c r="R349" s="27">
        <v>8.1237834381263703</v>
      </c>
    </row>
    <row r="350" spans="1:18" x14ac:dyDescent="0.25">
      <c r="A350" s="12">
        <v>0.8</v>
      </c>
      <c r="B350" s="94">
        <v>0.19999999999999901</v>
      </c>
      <c r="C350">
        <v>5.8212112784550998</v>
      </c>
      <c r="D350" s="12">
        <v>0.8</v>
      </c>
      <c r="E350" s="94">
        <v>0.19999999999999901</v>
      </c>
      <c r="F350">
        <v>10.6815852643011</v>
      </c>
      <c r="G350" s="12">
        <v>0.8</v>
      </c>
      <c r="H350" s="94">
        <v>0.19999999999999901</v>
      </c>
      <c r="I350">
        <v>4.35056784158298</v>
      </c>
      <c r="J350" s="12">
        <v>0.8</v>
      </c>
      <c r="K350" s="94">
        <v>0.19999999999999901</v>
      </c>
      <c r="L350">
        <v>8.6455341770522196</v>
      </c>
      <c r="M350" s="12">
        <v>0.8</v>
      </c>
      <c r="N350" s="94">
        <v>0.19999999999999901</v>
      </c>
      <c r="O350">
        <v>4.5623952537874404</v>
      </c>
      <c r="P350" s="12">
        <v>0.8</v>
      </c>
      <c r="Q350" s="94">
        <v>0.19999999999999901</v>
      </c>
      <c r="R350" s="27">
        <v>7.6266327926364497</v>
      </c>
    </row>
    <row r="351" spans="1:18" x14ac:dyDescent="0.25">
      <c r="A351" s="12">
        <v>0.85</v>
      </c>
      <c r="B351" s="94">
        <v>0.149999999999999</v>
      </c>
      <c r="C351">
        <v>5.3845817199524699</v>
      </c>
      <c r="D351" s="12">
        <v>0.85</v>
      </c>
      <c r="E351" s="94">
        <v>0.149999999999999</v>
      </c>
      <c r="F351">
        <v>10.0451569987473</v>
      </c>
      <c r="G351" s="12">
        <v>0.85</v>
      </c>
      <c r="H351" s="94">
        <v>0.149999999999999</v>
      </c>
      <c r="I351">
        <v>3.9517972484946</v>
      </c>
      <c r="J351" s="12">
        <v>0.85</v>
      </c>
      <c r="K351" s="94">
        <v>0.149999999999999</v>
      </c>
      <c r="L351">
        <v>8.0783198899990207</v>
      </c>
      <c r="M351" s="12">
        <v>0.85</v>
      </c>
      <c r="N351" s="94">
        <v>0.149999999999999</v>
      </c>
      <c r="O351">
        <v>4.1757862320922099</v>
      </c>
      <c r="P351" s="12">
        <v>0.85</v>
      </c>
      <c r="Q351" s="94">
        <v>0.149999999999999</v>
      </c>
      <c r="R351" s="27">
        <v>7.1294821471465397</v>
      </c>
    </row>
    <row r="352" spans="1:18" x14ac:dyDescent="0.25">
      <c r="A352" s="12">
        <v>0.9</v>
      </c>
      <c r="B352" s="94">
        <v>9.9999999999999006E-2</v>
      </c>
      <c r="C352">
        <v>4.9479521614498401</v>
      </c>
      <c r="D352" s="12">
        <v>0.9</v>
      </c>
      <c r="E352" s="94">
        <v>9.9999999999999006E-2</v>
      </c>
      <c r="F352">
        <v>9.40872873319368</v>
      </c>
      <c r="G352" s="12">
        <v>0.9</v>
      </c>
      <c r="H352" s="94">
        <v>9.9999999999999006E-2</v>
      </c>
      <c r="I352">
        <v>3.55302665540622</v>
      </c>
      <c r="J352" s="12">
        <v>0.9</v>
      </c>
      <c r="K352" s="94">
        <v>9.9999999999999006E-2</v>
      </c>
      <c r="L352">
        <v>7.5111056029458201</v>
      </c>
      <c r="M352" s="12">
        <v>0.9</v>
      </c>
      <c r="N352" s="94">
        <v>9.9999999999999006E-2</v>
      </c>
      <c r="O352">
        <v>3.7891772103969701</v>
      </c>
      <c r="P352" s="12">
        <v>0.9</v>
      </c>
      <c r="Q352" s="94">
        <v>9.9999999999999006E-2</v>
      </c>
      <c r="R352" s="27">
        <v>6.6323315016566404</v>
      </c>
    </row>
    <row r="353" spans="1:18" x14ac:dyDescent="0.25">
      <c r="A353" s="12">
        <v>0.95</v>
      </c>
      <c r="B353" s="94">
        <v>4.9999999999998997E-2</v>
      </c>
      <c r="C353">
        <v>4.5113226029472102</v>
      </c>
      <c r="D353" s="12">
        <v>0.95</v>
      </c>
      <c r="E353" s="94">
        <v>4.9999999999998997E-2</v>
      </c>
      <c r="F353">
        <v>8.7723004676399796</v>
      </c>
      <c r="G353" s="12">
        <v>0.95</v>
      </c>
      <c r="H353" s="94">
        <v>4.9999999999998997E-2</v>
      </c>
      <c r="I353">
        <v>3.1542560623178502</v>
      </c>
      <c r="J353" s="12">
        <v>0.95</v>
      </c>
      <c r="K353" s="94">
        <v>4.9999999999998997E-2</v>
      </c>
      <c r="L353">
        <v>6.9438913158926301</v>
      </c>
      <c r="M353" s="12">
        <v>0.95</v>
      </c>
      <c r="N353" s="94">
        <v>4.9999999999998997E-2</v>
      </c>
      <c r="O353">
        <v>3.4025681887017298</v>
      </c>
      <c r="P353" s="12">
        <v>0.95</v>
      </c>
      <c r="Q353" s="94">
        <v>4.9999999999998997E-2</v>
      </c>
      <c r="R353" s="27">
        <v>6.1351808561667296</v>
      </c>
    </row>
    <row r="354" spans="1:18" x14ac:dyDescent="0.25">
      <c r="A354" s="16">
        <v>1</v>
      </c>
      <c r="B354" s="17">
        <v>0</v>
      </c>
      <c r="C354" s="28">
        <v>4.0746930444445804</v>
      </c>
      <c r="D354" s="16">
        <v>1</v>
      </c>
      <c r="E354" s="17">
        <v>0</v>
      </c>
      <c r="F354" s="26">
        <v>8.1358722020862597</v>
      </c>
      <c r="G354" s="16">
        <v>1</v>
      </c>
      <c r="H354" s="17">
        <v>0</v>
      </c>
      <c r="I354" s="26">
        <v>2.7554854692294701</v>
      </c>
      <c r="J354" s="16">
        <v>1</v>
      </c>
      <c r="K354" s="17">
        <v>0</v>
      </c>
      <c r="L354" s="26">
        <v>6.3766770288394401</v>
      </c>
      <c r="M354" s="16">
        <v>1</v>
      </c>
      <c r="N354" s="17">
        <v>0</v>
      </c>
      <c r="O354" s="26">
        <v>3.01595916700649</v>
      </c>
      <c r="P354" s="16">
        <v>1</v>
      </c>
      <c r="Q354" s="17">
        <v>0</v>
      </c>
      <c r="R354" s="28">
        <v>5.6380302106768099</v>
      </c>
    </row>
    <row r="358" spans="1:18" x14ac:dyDescent="0.25">
      <c r="A358" s="273" t="s">
        <v>38</v>
      </c>
      <c r="B358" s="274"/>
      <c r="C358" s="274"/>
      <c r="D358" s="274"/>
      <c r="E358" s="274"/>
      <c r="F358" s="274"/>
      <c r="G358" s="274"/>
      <c r="H358" s="274"/>
      <c r="I358" s="274"/>
      <c r="J358" s="274"/>
      <c r="K358" s="274"/>
      <c r="L358" s="274"/>
      <c r="M358" s="274"/>
      <c r="N358" s="274"/>
      <c r="O358" s="274"/>
      <c r="P358" s="274"/>
      <c r="Q358" s="274"/>
      <c r="R358" s="274"/>
    </row>
    <row r="359" spans="1:18" x14ac:dyDescent="0.25">
      <c r="A359" s="268" t="s">
        <v>31</v>
      </c>
      <c r="B359" s="268"/>
      <c r="C359" s="268"/>
      <c r="D359" s="268"/>
      <c r="E359" s="268"/>
      <c r="F359" s="268"/>
      <c r="G359" s="267" t="s">
        <v>32</v>
      </c>
      <c r="H359" s="268"/>
      <c r="I359" s="268"/>
      <c r="J359" s="268"/>
      <c r="K359" s="268"/>
      <c r="L359" s="269"/>
      <c r="M359" s="267" t="s">
        <v>33</v>
      </c>
      <c r="N359" s="268"/>
      <c r="O359" s="268"/>
      <c r="P359" s="268"/>
      <c r="Q359" s="268"/>
      <c r="R359" s="269"/>
    </row>
    <row r="360" spans="1:18" x14ac:dyDescent="0.25">
      <c r="A360" s="270" t="s">
        <v>24</v>
      </c>
      <c r="B360" s="271"/>
      <c r="C360" s="272"/>
      <c r="D360" s="270" t="s">
        <v>30</v>
      </c>
      <c r="E360" s="271"/>
      <c r="F360" s="272"/>
      <c r="G360" s="270" t="s">
        <v>24</v>
      </c>
      <c r="H360" s="271"/>
      <c r="I360" s="272"/>
      <c r="J360" s="270" t="s">
        <v>30</v>
      </c>
      <c r="K360" s="271"/>
      <c r="L360" s="272"/>
      <c r="M360" s="270" t="s">
        <v>24</v>
      </c>
      <c r="N360" s="271"/>
      <c r="O360" s="272"/>
      <c r="P360" s="270" t="s">
        <v>30</v>
      </c>
      <c r="Q360" s="271"/>
      <c r="R360" s="272"/>
    </row>
    <row r="361" spans="1:18" x14ac:dyDescent="0.25">
      <c r="A361" s="12" t="s">
        <v>29</v>
      </c>
      <c r="B361" s="94">
        <v>195</v>
      </c>
      <c r="C361" s="14"/>
      <c r="D361" s="12" t="s">
        <v>29</v>
      </c>
      <c r="E361" s="94">
        <v>201</v>
      </c>
      <c r="F361" s="14"/>
      <c r="G361" s="12" t="s">
        <v>29</v>
      </c>
      <c r="H361" s="94">
        <v>225</v>
      </c>
      <c r="I361" s="14"/>
      <c r="J361" s="12" t="s">
        <v>29</v>
      </c>
      <c r="K361" s="94">
        <v>233</v>
      </c>
      <c r="L361" s="14"/>
      <c r="M361" s="12" t="s">
        <v>29</v>
      </c>
      <c r="N361" s="94">
        <v>221</v>
      </c>
      <c r="O361" s="14"/>
      <c r="P361" s="12" t="s">
        <v>29</v>
      </c>
      <c r="Q361" s="94">
        <v>211</v>
      </c>
      <c r="R361" s="14"/>
    </row>
    <row r="362" spans="1:18" x14ac:dyDescent="0.25">
      <c r="A362" s="12" t="s">
        <v>46</v>
      </c>
      <c r="B362" s="94">
        <v>195</v>
      </c>
      <c r="C362" s="14"/>
      <c r="D362" s="12" t="s">
        <v>46</v>
      </c>
      <c r="E362" s="94">
        <v>197</v>
      </c>
      <c r="F362" s="14"/>
      <c r="G362" s="12" t="s">
        <v>46</v>
      </c>
      <c r="H362" s="94">
        <v>195</v>
      </c>
      <c r="I362" s="14"/>
      <c r="J362" s="12" t="s">
        <v>46</v>
      </c>
      <c r="K362" s="94">
        <v>195</v>
      </c>
      <c r="L362" s="14"/>
      <c r="M362" s="12" t="s">
        <v>46</v>
      </c>
      <c r="N362" s="94">
        <v>195</v>
      </c>
      <c r="O362" s="14"/>
      <c r="P362" s="12" t="s">
        <v>46</v>
      </c>
      <c r="Q362" s="94">
        <v>195</v>
      </c>
      <c r="R362" s="14"/>
    </row>
    <row r="363" spans="1:18" x14ac:dyDescent="0.25">
      <c r="A363" s="12" t="s">
        <v>4</v>
      </c>
      <c r="B363" s="20">
        <v>3.9543749999999996E-2</v>
      </c>
      <c r="C363" s="14"/>
      <c r="D363" s="12" t="s">
        <v>4</v>
      </c>
      <c r="E363" s="20">
        <v>4.0864571759259262E-2</v>
      </c>
      <c r="F363" s="14"/>
      <c r="G363" s="12" t="s">
        <v>4</v>
      </c>
      <c r="H363" s="29">
        <v>2.2719004629629631E-2</v>
      </c>
      <c r="I363" s="14"/>
      <c r="J363" s="19" t="s">
        <v>4</v>
      </c>
      <c r="K363" s="20">
        <v>2.3162974537037039E-2</v>
      </c>
      <c r="L363" s="14"/>
      <c r="M363" s="12" t="s">
        <v>4</v>
      </c>
      <c r="N363" s="20">
        <v>2.060886574074074E-2</v>
      </c>
      <c r="O363" s="14"/>
      <c r="P363" s="12" t="s">
        <v>4</v>
      </c>
      <c r="Q363" s="20">
        <v>2.011417824074074E-2</v>
      </c>
      <c r="R363" s="14"/>
    </row>
    <row r="364" spans="1:18" x14ac:dyDescent="0.25">
      <c r="A364" s="12" t="s">
        <v>25</v>
      </c>
      <c r="B364" s="15">
        <v>11.998300657878699</v>
      </c>
      <c r="C364" s="14"/>
      <c r="D364" s="12" t="s">
        <v>25</v>
      </c>
      <c r="E364" s="15">
        <v>34.864091425633397</v>
      </c>
      <c r="F364" s="14"/>
      <c r="G364" s="12" t="s">
        <v>25</v>
      </c>
      <c r="H364" s="15">
        <v>6.2814912248141104</v>
      </c>
      <c r="I364" s="14"/>
      <c r="J364" s="12" t="s">
        <v>25</v>
      </c>
      <c r="K364" s="15">
        <v>19.7615367394971</v>
      </c>
      <c r="L364" s="14"/>
      <c r="M364" s="12" t="s">
        <v>25</v>
      </c>
      <c r="N364" s="15">
        <v>6.7528264647914398</v>
      </c>
      <c r="O364" s="14"/>
      <c r="P364" s="12" t="s">
        <v>25</v>
      </c>
      <c r="Q364" s="15">
        <v>16.4233284488406</v>
      </c>
      <c r="R364" s="14"/>
    </row>
    <row r="365" spans="1:18" x14ac:dyDescent="0.25">
      <c r="A365" s="12" t="s">
        <v>27</v>
      </c>
      <c r="B365" s="94" t="s">
        <v>28</v>
      </c>
      <c r="C365" s="14" t="s">
        <v>26</v>
      </c>
      <c r="D365" s="12" t="s">
        <v>27</v>
      </c>
      <c r="E365" s="94" t="s">
        <v>28</v>
      </c>
      <c r="F365" s="14" t="s">
        <v>26</v>
      </c>
      <c r="G365" s="12" t="s">
        <v>27</v>
      </c>
      <c r="H365" s="94" t="s">
        <v>28</v>
      </c>
      <c r="I365" s="14" t="s">
        <v>26</v>
      </c>
      <c r="J365" s="12" t="s">
        <v>27</v>
      </c>
      <c r="K365" s="94" t="s">
        <v>28</v>
      </c>
      <c r="L365" s="14" t="s">
        <v>26</v>
      </c>
      <c r="M365" s="12" t="s">
        <v>27</v>
      </c>
      <c r="N365" s="94" t="s">
        <v>28</v>
      </c>
      <c r="O365" s="14" t="s">
        <v>26</v>
      </c>
      <c r="P365" s="12" t="s">
        <v>27</v>
      </c>
      <c r="Q365" s="94" t="s">
        <v>28</v>
      </c>
      <c r="R365" s="14" t="s">
        <v>26</v>
      </c>
    </row>
    <row r="366" spans="1:18" x14ac:dyDescent="0.25">
      <c r="A366" s="12">
        <v>0</v>
      </c>
      <c r="B366" s="94">
        <v>1</v>
      </c>
      <c r="C366">
        <v>18.441516900437399</v>
      </c>
      <c r="D366" s="12">
        <v>0</v>
      </c>
      <c r="E366" s="94">
        <v>1</v>
      </c>
      <c r="F366">
        <v>30.854029034159598</v>
      </c>
      <c r="G366" s="12">
        <v>0</v>
      </c>
      <c r="H366" s="94">
        <v>1</v>
      </c>
      <c r="I366">
        <v>14.4387037161355</v>
      </c>
      <c r="J366" s="12">
        <v>0</v>
      </c>
      <c r="K366" s="94">
        <v>1</v>
      </c>
      <c r="L366">
        <v>23.086287385681</v>
      </c>
      <c r="M366" s="12">
        <v>0</v>
      </c>
      <c r="N366" s="94">
        <v>1</v>
      </c>
      <c r="O366" s="101">
        <v>12.9808594127252</v>
      </c>
      <c r="P366" s="12">
        <v>0</v>
      </c>
      <c r="Q366" s="94">
        <v>1</v>
      </c>
      <c r="R366" s="27">
        <v>26.108235047151901</v>
      </c>
    </row>
    <row r="367" spans="1:18" x14ac:dyDescent="0.25">
      <c r="A367" s="12">
        <v>0.05</v>
      </c>
      <c r="B367" s="94">
        <v>0.95</v>
      </c>
      <c r="C367">
        <v>17.831071236665998</v>
      </c>
      <c r="D367" s="12">
        <v>0.05</v>
      </c>
      <c r="E367" s="94">
        <v>0.95</v>
      </c>
      <c r="F367">
        <v>29.8888482985728</v>
      </c>
      <c r="G367" s="12">
        <v>0.05</v>
      </c>
      <c r="H367" s="94">
        <v>0.95</v>
      </c>
      <c r="I367">
        <v>13.9273747943364</v>
      </c>
      <c r="J367" s="12">
        <v>0.05</v>
      </c>
      <c r="K367" s="94">
        <v>0.95</v>
      </c>
      <c r="L367">
        <v>22.349595657445199</v>
      </c>
      <c r="M367" s="12">
        <v>0.05</v>
      </c>
      <c r="N367" s="94">
        <v>0.95</v>
      </c>
      <c r="O367" s="101">
        <v>12.5221346254156</v>
      </c>
      <c r="P367" s="12">
        <v>0.05</v>
      </c>
      <c r="Q367" s="94">
        <v>0.95</v>
      </c>
      <c r="R367" s="27">
        <v>25.201578276776399</v>
      </c>
    </row>
    <row r="368" spans="1:18" x14ac:dyDescent="0.25">
      <c r="A368" s="12">
        <v>0.1</v>
      </c>
      <c r="B368" s="94">
        <v>0.9</v>
      </c>
      <c r="C368">
        <v>17.220625572894601</v>
      </c>
      <c r="D368" s="12">
        <v>0.1</v>
      </c>
      <c r="E368" s="94">
        <v>0.9</v>
      </c>
      <c r="F368">
        <v>28.923667562986001</v>
      </c>
      <c r="G368" s="12">
        <v>0.1</v>
      </c>
      <c r="H368" s="94">
        <v>0.9</v>
      </c>
      <c r="I368">
        <v>13.416045872537399</v>
      </c>
      <c r="J368" s="12">
        <v>0.1</v>
      </c>
      <c r="K368" s="94">
        <v>0.9</v>
      </c>
      <c r="L368">
        <v>21.612903929209299</v>
      </c>
      <c r="M368" s="12">
        <v>0.1</v>
      </c>
      <c r="N368" s="94">
        <v>0.9</v>
      </c>
      <c r="O368" s="101">
        <v>12.063409838105899</v>
      </c>
      <c r="P368" s="12">
        <v>0.1</v>
      </c>
      <c r="Q368" s="94">
        <v>0.9</v>
      </c>
      <c r="R368" s="27">
        <v>24.294921506400801</v>
      </c>
    </row>
    <row r="369" spans="1:18" x14ac:dyDescent="0.25">
      <c r="A369" s="12">
        <v>0.15</v>
      </c>
      <c r="B369" s="94">
        <v>0.85</v>
      </c>
      <c r="C369">
        <v>16.610179909123101</v>
      </c>
      <c r="D369" s="12">
        <v>0.15</v>
      </c>
      <c r="E369" s="94">
        <v>0.85</v>
      </c>
      <c r="F369">
        <v>27.958486827399199</v>
      </c>
      <c r="G369" s="12">
        <v>0.15</v>
      </c>
      <c r="H369" s="94">
        <v>0.85</v>
      </c>
      <c r="I369">
        <v>12.904716950738299</v>
      </c>
      <c r="J369" s="12">
        <v>0.15</v>
      </c>
      <c r="K369" s="94">
        <v>0.85</v>
      </c>
      <c r="L369">
        <v>20.876212200973399</v>
      </c>
      <c r="M369" s="12">
        <v>0.15</v>
      </c>
      <c r="N369" s="94">
        <v>0.85</v>
      </c>
      <c r="O369" s="101">
        <v>11.6046850507963</v>
      </c>
      <c r="P369" s="12">
        <v>0.15</v>
      </c>
      <c r="Q369" s="94">
        <v>0.85</v>
      </c>
      <c r="R369" s="27">
        <v>23.388264736025299</v>
      </c>
    </row>
    <row r="370" spans="1:18" x14ac:dyDescent="0.25">
      <c r="A370" s="12">
        <v>0.2</v>
      </c>
      <c r="B370" s="94">
        <v>0.8</v>
      </c>
      <c r="C370">
        <v>15.9997342453517</v>
      </c>
      <c r="D370" s="12">
        <v>0.2</v>
      </c>
      <c r="E370" s="94">
        <v>0.8</v>
      </c>
      <c r="F370">
        <v>26.9933060918123</v>
      </c>
      <c r="G370" s="12">
        <v>0.2</v>
      </c>
      <c r="H370" s="94">
        <v>0.8</v>
      </c>
      <c r="I370">
        <v>12.393388028939199</v>
      </c>
      <c r="J370" s="12">
        <v>0.2</v>
      </c>
      <c r="K370" s="94">
        <v>0.8</v>
      </c>
      <c r="L370">
        <v>20.139520472737502</v>
      </c>
      <c r="M370" s="12">
        <v>0.2</v>
      </c>
      <c r="N370" s="94">
        <v>0.8</v>
      </c>
      <c r="O370" s="101">
        <v>11.1459602634866</v>
      </c>
      <c r="P370" s="12">
        <v>0.2</v>
      </c>
      <c r="Q370" s="94">
        <v>0.8</v>
      </c>
      <c r="R370" s="27">
        <v>22.4816079656498</v>
      </c>
    </row>
    <row r="371" spans="1:18" x14ac:dyDescent="0.25">
      <c r="A371" s="12">
        <v>0.25</v>
      </c>
      <c r="B371" s="94">
        <v>0.75</v>
      </c>
      <c r="C371">
        <v>15.3892885815802</v>
      </c>
      <c r="D371" s="12">
        <v>0.25</v>
      </c>
      <c r="E371" s="94">
        <v>0.75</v>
      </c>
      <c r="F371">
        <v>26.028125356225601</v>
      </c>
      <c r="G371" s="12">
        <v>0.25</v>
      </c>
      <c r="H371" s="94">
        <v>0.75</v>
      </c>
      <c r="I371">
        <v>11.882059107140099</v>
      </c>
      <c r="J371" s="12">
        <v>0.25</v>
      </c>
      <c r="K371" s="94">
        <v>0.75</v>
      </c>
      <c r="L371">
        <v>19.402828744501601</v>
      </c>
      <c r="M371" s="12">
        <v>0.25</v>
      </c>
      <c r="N371" s="94">
        <v>0.75</v>
      </c>
      <c r="O371" s="101">
        <v>10.687235476176999</v>
      </c>
      <c r="P371" s="12">
        <v>0.25</v>
      </c>
      <c r="Q371" s="94">
        <v>0.75</v>
      </c>
      <c r="R371" s="27">
        <v>21.574951195274199</v>
      </c>
    </row>
    <row r="372" spans="1:18" x14ac:dyDescent="0.25">
      <c r="A372" s="12">
        <v>0.3</v>
      </c>
      <c r="B372" s="94">
        <v>0.7</v>
      </c>
      <c r="C372">
        <v>14.778842917808801</v>
      </c>
      <c r="D372" s="12">
        <v>0.3</v>
      </c>
      <c r="E372" s="94">
        <v>0.7</v>
      </c>
      <c r="F372">
        <v>25.062944620638799</v>
      </c>
      <c r="G372" s="12">
        <v>0.3</v>
      </c>
      <c r="H372" s="94">
        <v>0.7</v>
      </c>
      <c r="I372">
        <v>11.370730185341101</v>
      </c>
      <c r="J372" s="12">
        <v>0.3</v>
      </c>
      <c r="K372" s="94">
        <v>0.7</v>
      </c>
      <c r="L372">
        <v>18.6661370162658</v>
      </c>
      <c r="M372" s="12">
        <v>0.3</v>
      </c>
      <c r="N372" s="94">
        <v>0.7</v>
      </c>
      <c r="O372" s="101">
        <v>10.2285106888674</v>
      </c>
      <c r="P372" s="12">
        <v>0.3</v>
      </c>
      <c r="Q372" s="94">
        <v>0.7</v>
      </c>
      <c r="R372" s="27">
        <v>20.668294424898701</v>
      </c>
    </row>
    <row r="373" spans="1:18" x14ac:dyDescent="0.25">
      <c r="A373" s="12">
        <v>0.35</v>
      </c>
      <c r="B373" s="94">
        <v>0.65</v>
      </c>
      <c r="C373">
        <v>14.1683972540373</v>
      </c>
      <c r="D373" s="12">
        <v>0.35</v>
      </c>
      <c r="E373" s="94">
        <v>0.65</v>
      </c>
      <c r="F373">
        <v>24.097763885052</v>
      </c>
      <c r="G373" s="12">
        <v>0.35</v>
      </c>
      <c r="H373" s="94">
        <v>0.65</v>
      </c>
      <c r="I373">
        <v>10.859401263542001</v>
      </c>
      <c r="J373" s="12">
        <v>0.35</v>
      </c>
      <c r="K373" s="94">
        <v>0.65</v>
      </c>
      <c r="L373">
        <v>17.9294452880299</v>
      </c>
      <c r="M373" s="12">
        <v>0.35</v>
      </c>
      <c r="N373" s="94">
        <v>0.65</v>
      </c>
      <c r="O373" s="101">
        <v>9.76978590155775</v>
      </c>
      <c r="P373" s="12">
        <v>0.35</v>
      </c>
      <c r="Q373" s="94">
        <v>0.65</v>
      </c>
      <c r="R373" s="27">
        <v>19.761637654523199</v>
      </c>
    </row>
    <row r="374" spans="1:18" x14ac:dyDescent="0.25">
      <c r="A374" s="12">
        <v>0.4</v>
      </c>
      <c r="B374" s="94">
        <v>0.6</v>
      </c>
      <c r="C374">
        <v>13.557951590265899</v>
      </c>
      <c r="D374" s="12">
        <v>0.4</v>
      </c>
      <c r="E374" s="94">
        <v>0.6</v>
      </c>
      <c r="F374">
        <v>23.132583149465201</v>
      </c>
      <c r="G374" s="12">
        <v>0.4</v>
      </c>
      <c r="H374" s="94">
        <v>0.6</v>
      </c>
      <c r="I374">
        <v>10.348072341743</v>
      </c>
      <c r="J374" s="12">
        <v>0.4</v>
      </c>
      <c r="K374" s="94">
        <v>0.6</v>
      </c>
      <c r="L374">
        <v>17.192753559793999</v>
      </c>
      <c r="M374" s="12">
        <v>0.4</v>
      </c>
      <c r="N374" s="94">
        <v>0.6</v>
      </c>
      <c r="O374" s="101">
        <v>9.3110611142481208</v>
      </c>
      <c r="P374" s="12">
        <v>0.4</v>
      </c>
      <c r="Q374" s="94">
        <v>0.6</v>
      </c>
      <c r="R374" s="27">
        <v>18.8549808841477</v>
      </c>
    </row>
    <row r="375" spans="1:18" x14ac:dyDescent="0.25">
      <c r="A375" s="12">
        <v>0.45</v>
      </c>
      <c r="B375" s="94">
        <v>0.55000000000000004</v>
      </c>
      <c r="C375">
        <v>12.947505926494401</v>
      </c>
      <c r="D375" s="12">
        <v>0.45</v>
      </c>
      <c r="E375" s="94">
        <v>0.55000000000000004</v>
      </c>
      <c r="F375">
        <v>22.167402413878399</v>
      </c>
      <c r="G375" s="12">
        <v>0.45</v>
      </c>
      <c r="H375" s="94">
        <v>0.55000000000000004</v>
      </c>
      <c r="I375">
        <v>9.8367434199439305</v>
      </c>
      <c r="J375" s="12">
        <v>0.45</v>
      </c>
      <c r="K375" s="94">
        <v>0.55000000000000004</v>
      </c>
      <c r="L375">
        <v>16.456061831558198</v>
      </c>
      <c r="M375" s="12">
        <v>0.45</v>
      </c>
      <c r="N375" s="94">
        <v>0.55000000000000004</v>
      </c>
      <c r="O375" s="101">
        <v>8.8523363269384792</v>
      </c>
      <c r="P375" s="12">
        <v>0.45</v>
      </c>
      <c r="Q375" s="94">
        <v>0.55000000000000004</v>
      </c>
      <c r="R375" s="27">
        <v>17.948324113772099</v>
      </c>
    </row>
    <row r="376" spans="1:18" x14ac:dyDescent="0.25">
      <c r="A376" s="12">
        <v>0.5</v>
      </c>
      <c r="B376" s="94">
        <v>0.5</v>
      </c>
      <c r="C376">
        <v>12.337060262723</v>
      </c>
      <c r="D376" s="12">
        <v>0.5</v>
      </c>
      <c r="E376" s="94">
        <v>0.5</v>
      </c>
      <c r="F376">
        <v>21.2022216782916</v>
      </c>
      <c r="G376" s="12">
        <v>0.5</v>
      </c>
      <c r="H376" s="94">
        <v>0.5</v>
      </c>
      <c r="I376">
        <v>9.3254144981448501</v>
      </c>
      <c r="J376" s="12">
        <v>0.5</v>
      </c>
      <c r="K376" s="94">
        <v>0.5</v>
      </c>
      <c r="L376">
        <v>15.7193701033223</v>
      </c>
      <c r="M376" s="12">
        <v>0.5</v>
      </c>
      <c r="N376" s="94">
        <v>0.5</v>
      </c>
      <c r="O376" s="101">
        <v>8.39361153962885</v>
      </c>
      <c r="P376" s="12">
        <v>0.5</v>
      </c>
      <c r="Q376" s="94">
        <v>0.5</v>
      </c>
      <c r="R376" s="27">
        <v>17.0416673433966</v>
      </c>
    </row>
    <row r="377" spans="1:18" x14ac:dyDescent="0.25">
      <c r="A377" s="12">
        <v>0.55000000000000004</v>
      </c>
      <c r="B377" s="94">
        <v>0.45</v>
      </c>
      <c r="C377">
        <v>11.726614598951601</v>
      </c>
      <c r="D377" s="12">
        <v>0.55000000000000004</v>
      </c>
      <c r="E377" s="94">
        <v>0.45</v>
      </c>
      <c r="F377">
        <v>20.237040942704802</v>
      </c>
      <c r="G377" s="12">
        <v>0.55000000000000004</v>
      </c>
      <c r="H377" s="94">
        <v>0.45</v>
      </c>
      <c r="I377">
        <v>8.8140855763457893</v>
      </c>
      <c r="J377" s="12">
        <v>0.55000000000000004</v>
      </c>
      <c r="K377" s="94">
        <v>0.45</v>
      </c>
      <c r="L377">
        <v>14.982678375086399</v>
      </c>
      <c r="M377" s="12">
        <v>0.55000000000000004</v>
      </c>
      <c r="N377" s="94">
        <v>0.45</v>
      </c>
      <c r="O377" s="101">
        <v>7.9348867523192004</v>
      </c>
      <c r="P377" s="12">
        <v>0.55000000000000004</v>
      </c>
      <c r="Q377" s="94">
        <v>0.45</v>
      </c>
      <c r="R377" s="27">
        <v>16.135010573021098</v>
      </c>
    </row>
    <row r="378" spans="1:18" x14ac:dyDescent="0.25">
      <c r="A378" s="12">
        <v>0.6</v>
      </c>
      <c r="B378" s="94">
        <v>0.39999999999999902</v>
      </c>
      <c r="C378">
        <v>11.116168935180101</v>
      </c>
      <c r="D378" s="12">
        <v>0.6</v>
      </c>
      <c r="E378" s="94">
        <v>0.39999999999999902</v>
      </c>
      <c r="F378">
        <v>19.271860207118099</v>
      </c>
      <c r="G378" s="12">
        <v>0.6</v>
      </c>
      <c r="H378" s="94">
        <v>0.39999999999999902</v>
      </c>
      <c r="I378">
        <v>8.3027566545467302</v>
      </c>
      <c r="J378" s="12">
        <v>0.6</v>
      </c>
      <c r="K378" s="94">
        <v>0.39999999999999902</v>
      </c>
      <c r="L378">
        <v>14.2459866468506</v>
      </c>
      <c r="M378" s="12">
        <v>0.6</v>
      </c>
      <c r="N378" s="94">
        <v>0.39999999999999902</v>
      </c>
      <c r="O378" s="101">
        <v>7.4761619650095597</v>
      </c>
      <c r="P378" s="12">
        <v>0.6</v>
      </c>
      <c r="Q378" s="94">
        <v>0.39999999999999902</v>
      </c>
      <c r="R378" s="27">
        <v>15.228353802645501</v>
      </c>
    </row>
    <row r="379" spans="1:18" x14ac:dyDescent="0.25">
      <c r="A379" s="12">
        <v>0.65</v>
      </c>
      <c r="B379" s="94">
        <v>0.34999999999999898</v>
      </c>
      <c r="C379">
        <v>10.5057232714087</v>
      </c>
      <c r="D379" s="12">
        <v>0.65</v>
      </c>
      <c r="E379" s="94">
        <v>0.34999999999999898</v>
      </c>
      <c r="F379">
        <v>18.3066794715313</v>
      </c>
      <c r="G379" s="12">
        <v>0.65</v>
      </c>
      <c r="H379" s="94">
        <v>0.34999999999999898</v>
      </c>
      <c r="I379">
        <v>7.79142773274764</v>
      </c>
      <c r="J379" s="12">
        <v>0.65</v>
      </c>
      <c r="K379" s="94">
        <v>0.34999999999999898</v>
      </c>
      <c r="L379">
        <v>13.5092949186147</v>
      </c>
      <c r="M379" s="12">
        <v>0.65</v>
      </c>
      <c r="N379" s="94">
        <v>0.34999999999999898</v>
      </c>
      <c r="O379" s="101">
        <v>7.0174371776999198</v>
      </c>
      <c r="P379" s="12">
        <v>0.65</v>
      </c>
      <c r="Q379" s="94">
        <v>0.34999999999999898</v>
      </c>
      <c r="R379" s="27">
        <v>14.32169703227</v>
      </c>
    </row>
    <row r="380" spans="1:18" x14ac:dyDescent="0.25">
      <c r="A380" s="12">
        <v>0.7</v>
      </c>
      <c r="B380" s="94">
        <v>0.29999999999999899</v>
      </c>
      <c r="C380">
        <v>9.8952776076372597</v>
      </c>
      <c r="D380" s="12">
        <v>0.7</v>
      </c>
      <c r="E380" s="94">
        <v>0.29999999999999899</v>
      </c>
      <c r="F380">
        <v>17.341498735944501</v>
      </c>
      <c r="G380" s="12">
        <v>0.7</v>
      </c>
      <c r="H380" s="94">
        <v>0.29999999999999899</v>
      </c>
      <c r="I380">
        <v>7.2800988109485898</v>
      </c>
      <c r="J380" s="12">
        <v>0.7</v>
      </c>
      <c r="K380" s="94">
        <v>0.29999999999999899</v>
      </c>
      <c r="L380">
        <v>12.772603190378801</v>
      </c>
      <c r="M380" s="12">
        <v>0.7</v>
      </c>
      <c r="N380" s="94">
        <v>0.29999999999999899</v>
      </c>
      <c r="O380" s="101">
        <v>6.5587123903902897</v>
      </c>
      <c r="P380" s="12">
        <v>0.7</v>
      </c>
      <c r="Q380" s="94">
        <v>0.29999999999999899</v>
      </c>
      <c r="R380" s="27">
        <v>13.415040261894401</v>
      </c>
    </row>
    <row r="381" spans="1:18" x14ac:dyDescent="0.25">
      <c r="A381" s="12">
        <v>0.75</v>
      </c>
      <c r="B381" s="94">
        <v>0.249999999999999</v>
      </c>
      <c r="C381">
        <v>9.2848319438658393</v>
      </c>
      <c r="D381" s="12">
        <v>0.75</v>
      </c>
      <c r="E381" s="94">
        <v>0.249999999999999</v>
      </c>
      <c r="F381">
        <v>16.376318000357699</v>
      </c>
      <c r="G381" s="12">
        <v>0.75</v>
      </c>
      <c r="H381" s="94">
        <v>0.249999999999999</v>
      </c>
      <c r="I381">
        <v>6.7687698891495103</v>
      </c>
      <c r="J381" s="12">
        <v>0.75</v>
      </c>
      <c r="K381" s="94">
        <v>0.249999999999999</v>
      </c>
      <c r="L381">
        <v>12.035911462143</v>
      </c>
      <c r="M381" s="12">
        <v>0.75</v>
      </c>
      <c r="N381" s="94">
        <v>0.249999999999999</v>
      </c>
      <c r="O381" s="101">
        <v>6.0999876030806401</v>
      </c>
      <c r="P381" s="12">
        <v>0.75</v>
      </c>
      <c r="Q381" s="94">
        <v>0.249999999999999</v>
      </c>
      <c r="R381" s="27">
        <v>12.5083834915189</v>
      </c>
    </row>
    <row r="382" spans="1:18" x14ac:dyDescent="0.25">
      <c r="A382" s="12">
        <v>0.8</v>
      </c>
      <c r="B382" s="94">
        <v>0.19999999999999901</v>
      </c>
      <c r="C382">
        <v>8.6743862800943798</v>
      </c>
      <c r="D382" s="12">
        <v>0.8</v>
      </c>
      <c r="E382" s="94">
        <v>0.19999999999999901</v>
      </c>
      <c r="F382">
        <v>15.4111372647709</v>
      </c>
      <c r="G382" s="12">
        <v>0.8</v>
      </c>
      <c r="H382" s="94">
        <v>0.19999999999999901</v>
      </c>
      <c r="I382">
        <v>6.2574409673504601</v>
      </c>
      <c r="J382" s="12">
        <v>0.8</v>
      </c>
      <c r="K382" s="94">
        <v>0.19999999999999901</v>
      </c>
      <c r="L382">
        <v>11.299219733907099</v>
      </c>
      <c r="M382" s="12">
        <v>0.8</v>
      </c>
      <c r="N382" s="94">
        <v>0.19999999999999901</v>
      </c>
      <c r="O382" s="101">
        <v>5.6412628157710101</v>
      </c>
      <c r="P382" s="12">
        <v>0.8</v>
      </c>
      <c r="Q382" s="94">
        <v>0.19999999999999901</v>
      </c>
      <c r="R382" s="27">
        <v>11.6017267211434</v>
      </c>
    </row>
    <row r="383" spans="1:18" x14ac:dyDescent="0.25">
      <c r="A383" s="12">
        <v>0.85</v>
      </c>
      <c r="B383" s="94">
        <v>0.149999999999999</v>
      </c>
      <c r="C383">
        <v>8.0639406163229399</v>
      </c>
      <c r="D383" s="12">
        <v>0.85</v>
      </c>
      <c r="E383" s="94">
        <v>0.149999999999999</v>
      </c>
      <c r="F383">
        <v>14.4459565291841</v>
      </c>
      <c r="G383" s="12">
        <v>0.85</v>
      </c>
      <c r="H383" s="94">
        <v>0.149999999999999</v>
      </c>
      <c r="I383">
        <v>5.7461120455513903</v>
      </c>
      <c r="J383" s="12">
        <v>0.85</v>
      </c>
      <c r="K383" s="94">
        <v>0.149999999999999</v>
      </c>
      <c r="L383">
        <v>10.562528005671201</v>
      </c>
      <c r="M383" s="12">
        <v>0.85</v>
      </c>
      <c r="N383" s="94">
        <v>0.149999999999999</v>
      </c>
      <c r="O383" s="101">
        <v>5.1825380284613702</v>
      </c>
      <c r="P383" s="12">
        <v>0.85</v>
      </c>
      <c r="Q383" s="94">
        <v>0.149999999999999</v>
      </c>
      <c r="R383" s="27">
        <v>10.6950699507679</v>
      </c>
    </row>
    <row r="384" spans="1:18" x14ac:dyDescent="0.25">
      <c r="A384" s="12">
        <v>0.9</v>
      </c>
      <c r="B384" s="94">
        <v>9.9999999999999006E-2</v>
      </c>
      <c r="C384">
        <v>7.4534949525514902</v>
      </c>
      <c r="D384" s="12">
        <v>0.9</v>
      </c>
      <c r="E384" s="94">
        <v>9.9999999999999006E-2</v>
      </c>
      <c r="F384">
        <v>13.480775793597299</v>
      </c>
      <c r="G384" s="12">
        <v>0.9</v>
      </c>
      <c r="H384" s="94">
        <v>9.9999999999999006E-2</v>
      </c>
      <c r="I384">
        <v>5.2347831237523197</v>
      </c>
      <c r="J384" s="12">
        <v>0.9</v>
      </c>
      <c r="K384" s="94">
        <v>9.9999999999999006E-2</v>
      </c>
      <c r="L384">
        <v>9.8258362774353891</v>
      </c>
      <c r="M384" s="12">
        <v>0.9</v>
      </c>
      <c r="N384" s="94">
        <v>9.9999999999999006E-2</v>
      </c>
      <c r="O384" s="101">
        <v>4.7238132411517304</v>
      </c>
      <c r="P384" s="12">
        <v>0.9</v>
      </c>
      <c r="Q384" s="94">
        <v>9.9999999999999006E-2</v>
      </c>
      <c r="R384" s="27">
        <v>9.7884131803923609</v>
      </c>
    </row>
    <row r="385" spans="1:18" x14ac:dyDescent="0.25">
      <c r="A385" s="12">
        <v>0.95</v>
      </c>
      <c r="B385" s="94">
        <v>4.9999999999998997E-2</v>
      </c>
      <c r="C385">
        <v>6.84304928878006</v>
      </c>
      <c r="D385" s="12">
        <v>0.95</v>
      </c>
      <c r="E385" s="94">
        <v>4.9999999999998997E-2</v>
      </c>
      <c r="F385">
        <v>12.515595058010501</v>
      </c>
      <c r="G385" s="12">
        <v>0.95</v>
      </c>
      <c r="H385" s="94">
        <v>4.9999999999998997E-2</v>
      </c>
      <c r="I385">
        <v>4.7234542019532499</v>
      </c>
      <c r="J385" s="12">
        <v>0.95</v>
      </c>
      <c r="K385" s="94">
        <v>4.9999999999998997E-2</v>
      </c>
      <c r="L385">
        <v>9.08914454919951</v>
      </c>
      <c r="M385" s="12">
        <v>0.95</v>
      </c>
      <c r="N385" s="94">
        <v>4.9999999999998997E-2</v>
      </c>
      <c r="O385" s="101">
        <v>4.2650884538421003</v>
      </c>
      <c r="P385" s="12">
        <v>0.95</v>
      </c>
      <c r="Q385" s="94">
        <v>4.9999999999998997E-2</v>
      </c>
      <c r="R385" s="27">
        <v>8.8817564100168305</v>
      </c>
    </row>
    <row r="386" spans="1:18" x14ac:dyDescent="0.25">
      <c r="A386" s="16">
        <v>1</v>
      </c>
      <c r="B386" s="17">
        <v>0</v>
      </c>
      <c r="C386" s="26">
        <v>6.2326036250085997</v>
      </c>
      <c r="D386" s="16">
        <v>1</v>
      </c>
      <c r="E386" s="17">
        <v>0</v>
      </c>
      <c r="F386" s="26">
        <v>11.5504143224237</v>
      </c>
      <c r="G386" s="16">
        <v>1</v>
      </c>
      <c r="H386" s="17">
        <v>0</v>
      </c>
      <c r="I386" s="26">
        <v>4.2121252801541802</v>
      </c>
      <c r="J386" s="16">
        <v>1</v>
      </c>
      <c r="K386" s="17">
        <v>0</v>
      </c>
      <c r="L386" s="26">
        <v>8.3524528209636397</v>
      </c>
      <c r="M386" s="16">
        <v>1</v>
      </c>
      <c r="N386" s="17">
        <v>0</v>
      </c>
      <c r="O386" s="102">
        <v>3.8063636665324498</v>
      </c>
      <c r="P386" s="16">
        <v>1</v>
      </c>
      <c r="Q386" s="17">
        <v>0</v>
      </c>
      <c r="R386" s="28">
        <v>7.9750996396413001</v>
      </c>
    </row>
    <row r="390" spans="1:18" x14ac:dyDescent="0.25">
      <c r="A390" s="273" t="s">
        <v>89</v>
      </c>
      <c r="B390" s="274"/>
      <c r="C390" s="274"/>
      <c r="D390" s="274"/>
      <c r="E390" s="274"/>
      <c r="F390" s="274"/>
      <c r="G390" s="274"/>
      <c r="H390" s="274"/>
      <c r="I390" s="274"/>
      <c r="J390" s="274"/>
      <c r="K390" s="274"/>
      <c r="L390" s="274"/>
      <c r="M390" s="274"/>
      <c r="N390" s="274"/>
      <c r="O390" s="274"/>
      <c r="P390" s="274"/>
      <c r="Q390" s="274"/>
      <c r="R390" s="274"/>
    </row>
    <row r="391" spans="1:18" x14ac:dyDescent="0.25">
      <c r="A391" s="268" t="s">
        <v>31</v>
      </c>
      <c r="B391" s="268"/>
      <c r="C391" s="268"/>
      <c r="D391" s="268"/>
      <c r="E391" s="268"/>
      <c r="F391" s="268"/>
      <c r="G391" s="267" t="s">
        <v>32</v>
      </c>
      <c r="H391" s="268"/>
      <c r="I391" s="268"/>
      <c r="J391" s="268"/>
      <c r="K391" s="268"/>
      <c r="L391" s="269"/>
      <c r="M391" s="267" t="s">
        <v>33</v>
      </c>
      <c r="N391" s="268"/>
      <c r="O391" s="268"/>
      <c r="P391" s="268"/>
      <c r="Q391" s="268"/>
      <c r="R391" s="269"/>
    </row>
    <row r="392" spans="1:18" x14ac:dyDescent="0.25">
      <c r="A392" s="270" t="s">
        <v>24</v>
      </c>
      <c r="B392" s="271"/>
      <c r="C392" s="272"/>
      <c r="D392" s="270" t="s">
        <v>30</v>
      </c>
      <c r="E392" s="271"/>
      <c r="F392" s="272"/>
      <c r="G392" s="270" t="s">
        <v>24</v>
      </c>
      <c r="H392" s="271"/>
      <c r="I392" s="272"/>
      <c r="J392" s="270" t="s">
        <v>30</v>
      </c>
      <c r="K392" s="271"/>
      <c r="L392" s="272"/>
      <c r="M392" s="270" t="s">
        <v>24</v>
      </c>
      <c r="N392" s="271"/>
      <c r="O392" s="272"/>
      <c r="P392" s="270" t="s">
        <v>30</v>
      </c>
      <c r="Q392" s="271"/>
      <c r="R392" s="272"/>
    </row>
    <row r="393" spans="1:18" x14ac:dyDescent="0.25">
      <c r="A393" s="12" t="s">
        <v>29</v>
      </c>
      <c r="B393" s="94">
        <v>287</v>
      </c>
      <c r="C393" s="14"/>
      <c r="D393" s="12" t="s">
        <v>29</v>
      </c>
      <c r="E393" s="94">
        <v>284</v>
      </c>
      <c r="F393" s="14"/>
      <c r="G393" s="12" t="s">
        <v>29</v>
      </c>
      <c r="H393" s="94">
        <v>260</v>
      </c>
      <c r="I393" s="14"/>
      <c r="J393" s="12" t="s">
        <v>29</v>
      </c>
      <c r="K393" s="94">
        <v>286</v>
      </c>
      <c r="L393" s="14"/>
      <c r="M393" s="12" t="s">
        <v>29</v>
      </c>
      <c r="N393" s="94">
        <v>301</v>
      </c>
      <c r="O393" s="14"/>
      <c r="P393" s="12" t="s">
        <v>29</v>
      </c>
      <c r="Q393" s="94">
        <v>306</v>
      </c>
      <c r="R393" s="14"/>
    </row>
    <row r="394" spans="1:18" x14ac:dyDescent="0.25">
      <c r="A394" s="12" t="s">
        <v>46</v>
      </c>
      <c r="B394" s="94">
        <v>256</v>
      </c>
      <c r="C394" s="14"/>
      <c r="D394" s="12" t="s">
        <v>46</v>
      </c>
      <c r="E394" s="94">
        <v>271</v>
      </c>
      <c r="F394" s="14"/>
      <c r="G394" s="12" t="s">
        <v>46</v>
      </c>
      <c r="H394" s="94">
        <v>255</v>
      </c>
      <c r="I394" s="14"/>
      <c r="J394" s="12" t="s">
        <v>46</v>
      </c>
      <c r="K394" s="94">
        <v>269</v>
      </c>
      <c r="L394" s="14"/>
      <c r="M394" s="12" t="s">
        <v>46</v>
      </c>
      <c r="N394" s="94">
        <v>255</v>
      </c>
      <c r="O394" s="14"/>
      <c r="P394" s="12" t="s">
        <v>46</v>
      </c>
      <c r="Q394" s="94">
        <v>256</v>
      </c>
      <c r="R394" s="14"/>
    </row>
    <row r="395" spans="1:18" x14ac:dyDescent="0.25">
      <c r="A395" s="12" t="s">
        <v>4</v>
      </c>
      <c r="B395" s="20">
        <v>5.4944421296296293E-2</v>
      </c>
      <c r="C395" s="14"/>
      <c r="D395" s="12" t="s">
        <v>4</v>
      </c>
      <c r="E395" s="20">
        <v>5.9758912037037037E-2</v>
      </c>
      <c r="F395" s="14"/>
      <c r="G395" s="12" t="s">
        <v>4</v>
      </c>
      <c r="H395" s="20">
        <v>3.1067314814814815E-2</v>
      </c>
      <c r="I395" s="14"/>
      <c r="J395" s="19" t="s">
        <v>4</v>
      </c>
      <c r="K395" s="20">
        <v>2.8616481481481479E-2</v>
      </c>
      <c r="L395" s="14"/>
      <c r="M395" s="12" t="s">
        <v>4</v>
      </c>
      <c r="N395" s="20">
        <v>2.6673125000000002E-2</v>
      </c>
      <c r="O395" s="14"/>
      <c r="P395" s="12" t="s">
        <v>4</v>
      </c>
      <c r="Q395" s="20">
        <v>2.6629143518518517E-2</v>
      </c>
      <c r="R395" s="14"/>
    </row>
    <row r="396" spans="1:18" x14ac:dyDescent="0.25">
      <c r="A396" s="12" t="s">
        <v>25</v>
      </c>
      <c r="B396" s="15">
        <v>11.4010073671712</v>
      </c>
      <c r="C396" s="14"/>
      <c r="D396" s="12" t="s">
        <v>25</v>
      </c>
      <c r="E396" s="15">
        <v>35.554792600481498</v>
      </c>
      <c r="F396" s="14"/>
      <c r="G396" s="12" t="s">
        <v>25</v>
      </c>
      <c r="H396" s="15">
        <v>8.8392970808820301</v>
      </c>
      <c r="I396" s="14"/>
      <c r="J396" s="12" t="s">
        <v>25</v>
      </c>
      <c r="K396" s="15">
        <v>33.705281256072197</v>
      </c>
      <c r="L396" s="14"/>
      <c r="M396" s="12" t="s">
        <v>25</v>
      </c>
      <c r="N396" s="15">
        <v>7.0399588729315496</v>
      </c>
      <c r="O396" s="14"/>
      <c r="P396" s="12" t="s">
        <v>25</v>
      </c>
      <c r="Q396" s="15">
        <v>18.445842214163701</v>
      </c>
      <c r="R396" s="14"/>
    </row>
    <row r="397" spans="1:18" x14ac:dyDescent="0.25">
      <c r="A397" s="12" t="s">
        <v>27</v>
      </c>
      <c r="B397" s="94" t="s">
        <v>28</v>
      </c>
      <c r="C397" s="14" t="s">
        <v>26</v>
      </c>
      <c r="D397" s="12" t="s">
        <v>27</v>
      </c>
      <c r="E397" s="94" t="s">
        <v>28</v>
      </c>
      <c r="F397" s="14" t="s">
        <v>26</v>
      </c>
      <c r="G397" s="12" t="s">
        <v>27</v>
      </c>
      <c r="H397" s="94" t="s">
        <v>28</v>
      </c>
      <c r="I397" s="14" t="s">
        <v>26</v>
      </c>
      <c r="J397" s="12" t="s">
        <v>27</v>
      </c>
      <c r="K397" s="94" t="s">
        <v>28</v>
      </c>
      <c r="L397" s="14" t="s">
        <v>26</v>
      </c>
      <c r="M397" s="12" t="s">
        <v>27</v>
      </c>
      <c r="N397" s="94" t="s">
        <v>28</v>
      </c>
      <c r="O397" s="14" t="s">
        <v>26</v>
      </c>
      <c r="P397" s="12" t="s">
        <v>27</v>
      </c>
      <c r="Q397" s="94" t="s">
        <v>28</v>
      </c>
      <c r="R397" s="14" t="s">
        <v>26</v>
      </c>
    </row>
    <row r="398" spans="1:18" x14ac:dyDescent="0.25">
      <c r="A398" s="12">
        <v>0</v>
      </c>
      <c r="B398" s="94">
        <v>1</v>
      </c>
      <c r="C398">
        <v>25.7223030830685</v>
      </c>
      <c r="D398" s="12">
        <v>0</v>
      </c>
      <c r="E398" s="94">
        <v>1</v>
      </c>
      <c r="F398">
        <v>51.704711829614297</v>
      </c>
      <c r="G398" s="12">
        <v>0</v>
      </c>
      <c r="H398" s="94">
        <v>1</v>
      </c>
      <c r="I398">
        <v>21.183196738035999</v>
      </c>
      <c r="J398" s="12">
        <v>0</v>
      </c>
      <c r="K398" s="94">
        <v>1</v>
      </c>
      <c r="L398">
        <v>43.509423159907499</v>
      </c>
      <c r="M398" s="12">
        <v>0</v>
      </c>
      <c r="N398" s="94">
        <v>1</v>
      </c>
      <c r="O398">
        <v>18.725458777694499</v>
      </c>
      <c r="P398" s="12">
        <v>0</v>
      </c>
      <c r="Q398" s="94">
        <v>1</v>
      </c>
      <c r="R398" s="27">
        <v>29.921139502124198</v>
      </c>
    </row>
    <row r="399" spans="1:18" x14ac:dyDescent="0.25">
      <c r="A399" s="12">
        <v>0.05</v>
      </c>
      <c r="B399" s="94">
        <v>0.95</v>
      </c>
      <c r="C399">
        <v>24.881913343673801</v>
      </c>
      <c r="D399" s="12">
        <v>0.05</v>
      </c>
      <c r="E399" s="94">
        <v>0.95</v>
      </c>
      <c r="F399">
        <v>49.9433463401826</v>
      </c>
      <c r="G399" s="12">
        <v>0.05</v>
      </c>
      <c r="H399" s="94">
        <v>0.95</v>
      </c>
      <c r="I399">
        <v>20.455674727909599</v>
      </c>
      <c r="J399" s="12">
        <v>0.05</v>
      </c>
      <c r="K399" s="94">
        <v>0.95</v>
      </c>
      <c r="L399">
        <v>42.101266949903</v>
      </c>
      <c r="M399" s="12">
        <v>0.05</v>
      </c>
      <c r="N399" s="94">
        <v>0.95</v>
      </c>
      <c r="O399">
        <v>18.061832753025399</v>
      </c>
      <c r="P399" s="12">
        <v>0.05</v>
      </c>
      <c r="Q399" s="94">
        <v>0.95</v>
      </c>
      <c r="R399" s="27">
        <v>28.964574714044002</v>
      </c>
    </row>
    <row r="400" spans="1:18" x14ac:dyDescent="0.25">
      <c r="A400" s="12">
        <v>0.1</v>
      </c>
      <c r="B400" s="94">
        <v>0.9</v>
      </c>
      <c r="C400">
        <v>24.041523604279</v>
      </c>
      <c r="D400" s="12">
        <v>0.1</v>
      </c>
      <c r="E400" s="94">
        <v>0.9</v>
      </c>
      <c r="F400">
        <v>48.181980850750897</v>
      </c>
      <c r="G400" s="12">
        <v>0.1</v>
      </c>
      <c r="H400" s="94">
        <v>0.9</v>
      </c>
      <c r="I400">
        <v>19.7281527177831</v>
      </c>
      <c r="J400" s="12">
        <v>0.1</v>
      </c>
      <c r="K400" s="94">
        <v>0.9</v>
      </c>
      <c r="L400">
        <v>40.6931107398986</v>
      </c>
      <c r="M400" s="12">
        <v>0.1</v>
      </c>
      <c r="N400" s="94">
        <v>0.9</v>
      </c>
      <c r="O400">
        <v>17.3982067283562</v>
      </c>
      <c r="P400" s="12">
        <v>0.1</v>
      </c>
      <c r="Q400" s="94">
        <v>0.9</v>
      </c>
      <c r="R400" s="27">
        <v>28.008009925963801</v>
      </c>
    </row>
    <row r="401" spans="1:18" x14ac:dyDescent="0.25">
      <c r="A401" s="12">
        <v>0.15</v>
      </c>
      <c r="B401" s="94">
        <v>0.85</v>
      </c>
      <c r="C401">
        <v>23.201133864884302</v>
      </c>
      <c r="D401" s="12">
        <v>0.15</v>
      </c>
      <c r="E401" s="94">
        <v>0.85</v>
      </c>
      <c r="F401">
        <v>46.420615361319101</v>
      </c>
      <c r="G401" s="12">
        <v>0.15</v>
      </c>
      <c r="H401" s="94">
        <v>0.85</v>
      </c>
      <c r="I401">
        <v>19.000630707656601</v>
      </c>
      <c r="J401" s="12">
        <v>0.15</v>
      </c>
      <c r="K401" s="94">
        <v>0.85</v>
      </c>
      <c r="L401">
        <v>39.284954529894101</v>
      </c>
      <c r="M401" s="12">
        <v>0.15</v>
      </c>
      <c r="N401" s="94">
        <v>0.85</v>
      </c>
      <c r="O401">
        <v>16.734580703687101</v>
      </c>
      <c r="P401" s="12">
        <v>0.15</v>
      </c>
      <c r="Q401" s="94">
        <v>0.85</v>
      </c>
      <c r="R401" s="27">
        <v>27.051445137883601</v>
      </c>
    </row>
    <row r="402" spans="1:18" x14ac:dyDescent="0.25">
      <c r="A402" s="12">
        <v>0.2</v>
      </c>
      <c r="B402" s="94">
        <v>0.8</v>
      </c>
      <c r="C402">
        <v>22.3607441254896</v>
      </c>
      <c r="D402" s="12">
        <v>0.2</v>
      </c>
      <c r="E402" s="94">
        <v>0.8</v>
      </c>
      <c r="F402">
        <v>44.659249871887397</v>
      </c>
      <c r="G402" s="12">
        <v>0.2</v>
      </c>
      <c r="H402" s="94">
        <v>0.8</v>
      </c>
      <c r="I402">
        <v>18.273108697530201</v>
      </c>
      <c r="J402" s="12">
        <v>0.2</v>
      </c>
      <c r="K402" s="94">
        <v>0.8</v>
      </c>
      <c r="L402">
        <v>37.876798319889801</v>
      </c>
      <c r="M402" s="12">
        <v>0.2</v>
      </c>
      <c r="N402" s="94">
        <v>0.8</v>
      </c>
      <c r="O402">
        <v>16.070954679018001</v>
      </c>
      <c r="P402" s="12">
        <v>0.2</v>
      </c>
      <c r="Q402" s="94">
        <v>0.8</v>
      </c>
      <c r="R402" s="27">
        <v>26.0948803498035</v>
      </c>
    </row>
    <row r="403" spans="1:18" x14ac:dyDescent="0.25">
      <c r="A403" s="12">
        <v>0.25</v>
      </c>
      <c r="B403" s="94">
        <v>0.75</v>
      </c>
      <c r="C403">
        <v>21.520354386094802</v>
      </c>
      <c r="D403" s="12">
        <v>0.25</v>
      </c>
      <c r="E403" s="94">
        <v>0.75</v>
      </c>
      <c r="F403">
        <v>42.8978843824557</v>
      </c>
      <c r="G403" s="12">
        <v>0.25</v>
      </c>
      <c r="H403" s="94">
        <v>0.75</v>
      </c>
      <c r="I403">
        <v>17.545586687403802</v>
      </c>
      <c r="J403" s="12">
        <v>0.25</v>
      </c>
      <c r="K403" s="94">
        <v>0.75</v>
      </c>
      <c r="L403">
        <v>36.468642109885401</v>
      </c>
      <c r="M403" s="12">
        <v>0.25</v>
      </c>
      <c r="N403" s="94">
        <v>0.75</v>
      </c>
      <c r="O403">
        <v>15.407328654348801</v>
      </c>
      <c r="P403" s="12">
        <v>0.25</v>
      </c>
      <c r="Q403" s="94">
        <v>0.75</v>
      </c>
      <c r="R403" s="27">
        <v>25.138315561723299</v>
      </c>
    </row>
    <row r="404" spans="1:18" x14ac:dyDescent="0.25">
      <c r="A404" s="12">
        <v>0.3</v>
      </c>
      <c r="B404" s="94">
        <v>0.7</v>
      </c>
      <c r="C404">
        <v>20.6799646467</v>
      </c>
      <c r="D404" s="12">
        <v>0.3</v>
      </c>
      <c r="E404" s="94">
        <v>0.7</v>
      </c>
      <c r="F404">
        <v>41.136518893023897</v>
      </c>
      <c r="G404" s="12">
        <v>0.3</v>
      </c>
      <c r="H404" s="94">
        <v>0.7</v>
      </c>
      <c r="I404">
        <v>16.818064677277398</v>
      </c>
      <c r="J404" s="12">
        <v>0.3</v>
      </c>
      <c r="K404" s="94">
        <v>0.7</v>
      </c>
      <c r="L404">
        <v>35.060485899880902</v>
      </c>
      <c r="M404" s="12">
        <v>0.3</v>
      </c>
      <c r="N404" s="94">
        <v>0.7</v>
      </c>
      <c r="O404">
        <v>14.743702629679699</v>
      </c>
      <c r="P404" s="12">
        <v>0.3</v>
      </c>
      <c r="Q404" s="94">
        <v>0.7</v>
      </c>
      <c r="R404" s="27">
        <v>24.181750773643198</v>
      </c>
    </row>
    <row r="405" spans="1:18" x14ac:dyDescent="0.25">
      <c r="A405" s="12">
        <v>0.35</v>
      </c>
      <c r="B405" s="94">
        <v>0.65</v>
      </c>
      <c r="C405">
        <v>19.839574907305298</v>
      </c>
      <c r="D405" s="12">
        <v>0.35</v>
      </c>
      <c r="E405" s="94">
        <v>0.65</v>
      </c>
      <c r="F405">
        <v>39.375153403592002</v>
      </c>
      <c r="G405" s="12">
        <v>0.35</v>
      </c>
      <c r="H405" s="94">
        <v>0.65</v>
      </c>
      <c r="I405">
        <v>16.090542667150999</v>
      </c>
      <c r="J405" s="12">
        <v>0.35</v>
      </c>
      <c r="K405" s="94">
        <v>0.65</v>
      </c>
      <c r="L405">
        <v>33.652329689876403</v>
      </c>
      <c r="M405" s="12">
        <v>0.35</v>
      </c>
      <c r="N405" s="94">
        <v>0.65</v>
      </c>
      <c r="O405">
        <v>14.0800766050106</v>
      </c>
      <c r="P405" s="12">
        <v>0.35</v>
      </c>
      <c r="Q405" s="94">
        <v>0.65</v>
      </c>
      <c r="R405" s="27">
        <v>23.225185985563002</v>
      </c>
    </row>
    <row r="406" spans="1:18" x14ac:dyDescent="0.25">
      <c r="A406" s="12">
        <v>0.4</v>
      </c>
      <c r="B406" s="94">
        <v>0.6</v>
      </c>
      <c r="C406">
        <v>18.9991851679106</v>
      </c>
      <c r="D406" s="12">
        <v>0.4</v>
      </c>
      <c r="E406" s="94">
        <v>0.6</v>
      </c>
      <c r="F406">
        <v>37.613787914160298</v>
      </c>
      <c r="G406" s="12">
        <v>0.4</v>
      </c>
      <c r="H406" s="94">
        <v>0.6</v>
      </c>
      <c r="I406">
        <v>15.363020657024499</v>
      </c>
      <c r="J406" s="12">
        <v>0.4</v>
      </c>
      <c r="K406" s="94">
        <v>0.6</v>
      </c>
      <c r="L406">
        <v>32.244173479872103</v>
      </c>
      <c r="M406" s="12">
        <v>0.4</v>
      </c>
      <c r="N406" s="94">
        <v>0.6</v>
      </c>
      <c r="O406">
        <v>13.4164505803415</v>
      </c>
      <c r="P406" s="12">
        <v>0.4</v>
      </c>
      <c r="Q406" s="94">
        <v>0.6</v>
      </c>
      <c r="R406" s="27">
        <v>22.268621197482801</v>
      </c>
    </row>
    <row r="407" spans="1:18" x14ac:dyDescent="0.25">
      <c r="A407" s="12">
        <v>0.45</v>
      </c>
      <c r="B407" s="94">
        <v>0.55000000000000004</v>
      </c>
      <c r="C407">
        <v>18.158795428515798</v>
      </c>
      <c r="D407" s="12">
        <v>0.45</v>
      </c>
      <c r="E407" s="94">
        <v>0.55000000000000004</v>
      </c>
      <c r="F407">
        <v>35.852422424728601</v>
      </c>
      <c r="G407" s="12">
        <v>0.45</v>
      </c>
      <c r="H407" s="94">
        <v>0.55000000000000004</v>
      </c>
      <c r="I407">
        <v>14.6354986468981</v>
      </c>
      <c r="J407" s="12">
        <v>0.45</v>
      </c>
      <c r="K407" s="94">
        <v>0.55000000000000004</v>
      </c>
      <c r="L407">
        <v>30.8360172698676</v>
      </c>
      <c r="M407" s="12">
        <v>0.45</v>
      </c>
      <c r="N407" s="94">
        <v>0.55000000000000004</v>
      </c>
      <c r="O407">
        <v>12.7528245556723</v>
      </c>
      <c r="P407" s="12">
        <v>0.45</v>
      </c>
      <c r="Q407" s="94">
        <v>0.55000000000000004</v>
      </c>
      <c r="R407" s="27">
        <v>21.3120564094027</v>
      </c>
    </row>
    <row r="408" spans="1:18" x14ac:dyDescent="0.25">
      <c r="A408" s="12">
        <v>0.5</v>
      </c>
      <c r="B408" s="94">
        <v>0.5</v>
      </c>
      <c r="C408">
        <v>17.3184056891211</v>
      </c>
      <c r="D408" s="12">
        <v>0.5</v>
      </c>
      <c r="E408" s="94">
        <v>0.5</v>
      </c>
      <c r="F408">
        <v>34.091056935296898</v>
      </c>
      <c r="G408" s="12">
        <v>0.5</v>
      </c>
      <c r="H408" s="94">
        <v>0.5</v>
      </c>
      <c r="I408">
        <v>13.9079766367716</v>
      </c>
      <c r="J408" s="12">
        <v>0.5</v>
      </c>
      <c r="K408" s="94">
        <v>0.5</v>
      </c>
      <c r="L408">
        <v>29.427861059863201</v>
      </c>
      <c r="M408" s="12">
        <v>0.5</v>
      </c>
      <c r="N408" s="94">
        <v>0.5</v>
      </c>
      <c r="O408">
        <v>12.0891985310032</v>
      </c>
      <c r="P408" s="12">
        <v>0.5</v>
      </c>
      <c r="Q408" s="94">
        <v>0.5</v>
      </c>
      <c r="R408" s="27">
        <v>20.3554916213224</v>
      </c>
    </row>
    <row r="409" spans="1:18" x14ac:dyDescent="0.25">
      <c r="A409" s="12">
        <v>0.55000000000000004</v>
      </c>
      <c r="B409" s="94">
        <v>0.45</v>
      </c>
      <c r="C409">
        <v>16.478015949726299</v>
      </c>
      <c r="D409" s="12">
        <v>0.55000000000000004</v>
      </c>
      <c r="E409" s="94">
        <v>0.45</v>
      </c>
      <c r="F409">
        <v>32.329691445865102</v>
      </c>
      <c r="G409" s="12">
        <v>0.55000000000000004</v>
      </c>
      <c r="H409" s="94">
        <v>0.45</v>
      </c>
      <c r="I409">
        <v>13.180454626645201</v>
      </c>
      <c r="J409" s="12">
        <v>0.55000000000000004</v>
      </c>
      <c r="K409" s="94">
        <v>0.45</v>
      </c>
      <c r="L409">
        <v>28.019704849858702</v>
      </c>
      <c r="M409" s="12">
        <v>0.55000000000000004</v>
      </c>
      <c r="N409" s="94">
        <v>0.45</v>
      </c>
      <c r="O409">
        <v>11.425572506334101</v>
      </c>
      <c r="P409" s="12">
        <v>0.55000000000000004</v>
      </c>
      <c r="Q409" s="94">
        <v>0.45</v>
      </c>
      <c r="R409" s="27">
        <v>19.398926833242299</v>
      </c>
    </row>
    <row r="410" spans="1:18" x14ac:dyDescent="0.25">
      <c r="A410" s="12">
        <v>0.6</v>
      </c>
      <c r="B410" s="94">
        <v>0.39999999999999902</v>
      </c>
      <c r="C410">
        <v>15.6376262103316</v>
      </c>
      <c r="D410" s="12">
        <v>0.6</v>
      </c>
      <c r="E410" s="94">
        <v>0.39999999999999902</v>
      </c>
      <c r="F410">
        <v>30.568325956433402</v>
      </c>
      <c r="G410" s="12">
        <v>0.6</v>
      </c>
      <c r="H410" s="94">
        <v>0.39999999999999902</v>
      </c>
      <c r="I410">
        <v>12.452932616518799</v>
      </c>
      <c r="J410" s="12">
        <v>0.6</v>
      </c>
      <c r="K410" s="94">
        <v>0.39999999999999902</v>
      </c>
      <c r="L410">
        <v>26.611548639854298</v>
      </c>
      <c r="M410" s="12">
        <v>0.6</v>
      </c>
      <c r="N410" s="94">
        <v>0.39999999999999902</v>
      </c>
      <c r="O410">
        <v>10.7619464816649</v>
      </c>
      <c r="P410" s="12">
        <v>0.6</v>
      </c>
      <c r="Q410" s="94">
        <v>0.39999999999999902</v>
      </c>
      <c r="R410" s="27">
        <v>18.442362045162099</v>
      </c>
    </row>
    <row r="411" spans="1:18" x14ac:dyDescent="0.25">
      <c r="A411" s="12">
        <v>0.65</v>
      </c>
      <c r="B411" s="94">
        <v>0.34999999999999898</v>
      </c>
      <c r="C411">
        <v>14.797236470936801</v>
      </c>
      <c r="D411" s="12">
        <v>0.65</v>
      </c>
      <c r="E411" s="94">
        <v>0.34999999999999898</v>
      </c>
      <c r="F411">
        <v>28.806960467001598</v>
      </c>
      <c r="G411" s="12">
        <v>0.65</v>
      </c>
      <c r="H411" s="94">
        <v>0.34999999999999898</v>
      </c>
      <c r="I411">
        <v>11.7254106063923</v>
      </c>
      <c r="J411" s="12">
        <v>0.65</v>
      </c>
      <c r="K411" s="94">
        <v>0.34999999999999898</v>
      </c>
      <c r="L411">
        <v>25.203392429849899</v>
      </c>
      <c r="M411" s="12">
        <v>0.65</v>
      </c>
      <c r="N411" s="94">
        <v>0.34999999999999898</v>
      </c>
      <c r="O411">
        <v>10.0983204569958</v>
      </c>
      <c r="P411" s="12">
        <v>0.65</v>
      </c>
      <c r="Q411" s="94">
        <v>0.34999999999999898</v>
      </c>
      <c r="R411" s="27">
        <v>17.485797257081899</v>
      </c>
    </row>
    <row r="412" spans="1:18" x14ac:dyDescent="0.25">
      <c r="A412" s="12">
        <v>0.7</v>
      </c>
      <c r="B412" s="94">
        <v>0.29999999999999899</v>
      </c>
      <c r="C412">
        <v>13.9568467315421</v>
      </c>
      <c r="D412" s="12">
        <v>0.7</v>
      </c>
      <c r="E412" s="94">
        <v>0.29999999999999899</v>
      </c>
      <c r="F412">
        <v>27.045594977569799</v>
      </c>
      <c r="G412" s="12">
        <v>0.7</v>
      </c>
      <c r="H412" s="94">
        <v>0.29999999999999899</v>
      </c>
      <c r="I412">
        <v>10.9978885962659</v>
      </c>
      <c r="J412" s="12">
        <v>0.7</v>
      </c>
      <c r="K412" s="94">
        <v>0.29999999999999899</v>
      </c>
      <c r="L412">
        <v>23.795236219845499</v>
      </c>
      <c r="M412" s="12">
        <v>0.7</v>
      </c>
      <c r="N412" s="94">
        <v>0.29999999999999899</v>
      </c>
      <c r="O412">
        <v>9.4346944323267206</v>
      </c>
      <c r="P412" s="12">
        <v>0.7</v>
      </c>
      <c r="Q412" s="94">
        <v>0.29999999999999899</v>
      </c>
      <c r="R412" s="27">
        <v>16.529232469001801</v>
      </c>
    </row>
    <row r="413" spans="1:18" x14ac:dyDescent="0.25">
      <c r="A413" s="12">
        <v>0.75</v>
      </c>
      <c r="B413" s="94">
        <v>0.249999999999999</v>
      </c>
      <c r="C413">
        <v>13.116456992147301</v>
      </c>
      <c r="D413" s="12">
        <v>0.75</v>
      </c>
      <c r="E413" s="94">
        <v>0.249999999999999</v>
      </c>
      <c r="F413">
        <v>25.284229488138099</v>
      </c>
      <c r="G413" s="12">
        <v>0.75</v>
      </c>
      <c r="H413" s="94">
        <v>0.249999999999999</v>
      </c>
      <c r="I413">
        <v>10.270366586139501</v>
      </c>
      <c r="J413" s="12">
        <v>0.75</v>
      </c>
      <c r="K413" s="94">
        <v>0.249999999999999</v>
      </c>
      <c r="L413">
        <v>22.387080009841</v>
      </c>
      <c r="M413" s="12">
        <v>0.75</v>
      </c>
      <c r="N413" s="94">
        <v>0.249999999999999</v>
      </c>
      <c r="O413">
        <v>8.7710684076575909</v>
      </c>
      <c r="P413" s="12">
        <v>0.75</v>
      </c>
      <c r="Q413" s="94">
        <v>0.249999999999999</v>
      </c>
      <c r="R413" s="27">
        <v>15.572667680921599</v>
      </c>
    </row>
    <row r="414" spans="1:18" x14ac:dyDescent="0.25">
      <c r="A414" s="12">
        <v>0.8</v>
      </c>
      <c r="B414" s="94">
        <v>0.19999999999999901</v>
      </c>
      <c r="C414">
        <v>12.2760672527526</v>
      </c>
      <c r="D414" s="12">
        <v>0.8</v>
      </c>
      <c r="E414" s="94">
        <v>0.19999999999999901</v>
      </c>
      <c r="F414">
        <v>23.522863998706399</v>
      </c>
      <c r="G414" s="12">
        <v>0.8</v>
      </c>
      <c r="H414" s="94">
        <v>0.19999999999999901</v>
      </c>
      <c r="I414">
        <v>9.5428445760130796</v>
      </c>
      <c r="J414" s="12">
        <v>0.8</v>
      </c>
      <c r="K414" s="94">
        <v>0.19999999999999901</v>
      </c>
      <c r="L414">
        <v>20.9789237998366</v>
      </c>
      <c r="M414" s="12">
        <v>0.8</v>
      </c>
      <c r="N414" s="94">
        <v>0.19999999999999901</v>
      </c>
      <c r="O414">
        <v>8.1074423829884701</v>
      </c>
      <c r="P414" s="12">
        <v>0.8</v>
      </c>
      <c r="Q414" s="94">
        <v>0.19999999999999901</v>
      </c>
      <c r="R414" s="27">
        <v>14.616102892841401</v>
      </c>
    </row>
    <row r="415" spans="1:18" x14ac:dyDescent="0.25">
      <c r="A415" s="12">
        <v>0.85</v>
      </c>
      <c r="B415" s="94">
        <v>0.149999999999999</v>
      </c>
      <c r="C415">
        <v>11.4356775133579</v>
      </c>
      <c r="D415" s="12">
        <v>0.85</v>
      </c>
      <c r="E415" s="94">
        <v>0.149999999999999</v>
      </c>
      <c r="F415">
        <v>21.761498509274698</v>
      </c>
      <c r="G415" s="12">
        <v>0.85</v>
      </c>
      <c r="H415" s="94">
        <v>0.149999999999999</v>
      </c>
      <c r="I415">
        <v>8.8153225658866496</v>
      </c>
      <c r="J415" s="12">
        <v>0.85</v>
      </c>
      <c r="K415" s="94">
        <v>0.149999999999999</v>
      </c>
      <c r="L415">
        <v>19.570767589832101</v>
      </c>
      <c r="M415" s="12">
        <v>0.85</v>
      </c>
      <c r="N415" s="94">
        <v>0.149999999999999</v>
      </c>
      <c r="O415">
        <v>7.4438163583193298</v>
      </c>
      <c r="P415" s="12">
        <v>0.85</v>
      </c>
      <c r="Q415" s="94">
        <v>0.149999999999999</v>
      </c>
      <c r="R415" s="27">
        <v>13.6595381047613</v>
      </c>
    </row>
    <row r="416" spans="1:18" x14ac:dyDescent="0.25">
      <c r="A416" s="12">
        <v>0.9</v>
      </c>
      <c r="B416" s="94">
        <v>9.9999999999999006E-2</v>
      </c>
      <c r="C416">
        <v>10.595287773963101</v>
      </c>
      <c r="D416" s="12">
        <v>0.9</v>
      </c>
      <c r="E416" s="94">
        <v>9.9999999999999006E-2</v>
      </c>
      <c r="F416">
        <v>20.000133019842899</v>
      </c>
      <c r="G416" s="12">
        <v>0.9</v>
      </c>
      <c r="H416" s="94">
        <v>9.9999999999999006E-2</v>
      </c>
      <c r="I416">
        <v>8.0878005557602304</v>
      </c>
      <c r="J416" s="12">
        <v>0.9</v>
      </c>
      <c r="K416" s="94">
        <v>9.9999999999999006E-2</v>
      </c>
      <c r="L416">
        <v>18.162611379827801</v>
      </c>
      <c r="M416" s="12">
        <v>0.9</v>
      </c>
      <c r="N416" s="94">
        <v>9.9999999999999006E-2</v>
      </c>
      <c r="O416">
        <v>6.7801903336502098</v>
      </c>
      <c r="P416" s="12">
        <v>0.9</v>
      </c>
      <c r="Q416" s="94">
        <v>9.9999999999999006E-2</v>
      </c>
      <c r="R416" s="27">
        <v>12.702973316681099</v>
      </c>
    </row>
    <row r="417" spans="1:18" x14ac:dyDescent="0.25">
      <c r="A417" s="12">
        <v>0.95</v>
      </c>
      <c r="B417" s="94">
        <v>4.9999999999998997E-2</v>
      </c>
      <c r="C417">
        <v>9.7548980345684093</v>
      </c>
      <c r="D417" s="12">
        <v>0.95</v>
      </c>
      <c r="E417" s="94">
        <v>4.9999999999998997E-2</v>
      </c>
      <c r="F417">
        <v>18.238767530411099</v>
      </c>
      <c r="G417" s="12">
        <v>0.95</v>
      </c>
      <c r="H417" s="94">
        <v>4.9999999999998997E-2</v>
      </c>
      <c r="I417">
        <v>7.3602785456337996</v>
      </c>
      <c r="J417" s="12">
        <v>0.95</v>
      </c>
      <c r="K417" s="94">
        <v>4.9999999999998997E-2</v>
      </c>
      <c r="L417">
        <v>16.754455169823299</v>
      </c>
      <c r="M417" s="12">
        <v>0.95</v>
      </c>
      <c r="N417" s="94">
        <v>4.9999999999998997E-2</v>
      </c>
      <c r="O417">
        <v>6.1165643089810704</v>
      </c>
      <c r="P417" s="12">
        <v>0.95</v>
      </c>
      <c r="Q417" s="94">
        <v>4.9999999999998997E-2</v>
      </c>
      <c r="R417" s="27">
        <v>11.746408528600901</v>
      </c>
    </row>
    <row r="418" spans="1:18" x14ac:dyDescent="0.25">
      <c r="A418" s="16">
        <v>1</v>
      </c>
      <c r="B418" s="17">
        <v>0</v>
      </c>
      <c r="C418" s="26">
        <v>8.9145082951736594</v>
      </c>
      <c r="D418" s="16">
        <v>1</v>
      </c>
      <c r="E418" s="17">
        <v>0</v>
      </c>
      <c r="F418" s="26">
        <v>16.4774020409793</v>
      </c>
      <c r="G418" s="16">
        <v>1</v>
      </c>
      <c r="H418" s="17">
        <v>0</v>
      </c>
      <c r="I418" s="26">
        <v>6.6327565355073697</v>
      </c>
      <c r="J418" s="16">
        <v>1</v>
      </c>
      <c r="K418" s="17">
        <v>0</v>
      </c>
      <c r="L418" s="26">
        <v>15.3462989598188</v>
      </c>
      <c r="M418" s="16">
        <v>1</v>
      </c>
      <c r="N418" s="17">
        <v>0</v>
      </c>
      <c r="O418" s="26">
        <v>5.4529382843119398</v>
      </c>
      <c r="P418" s="16">
        <v>1</v>
      </c>
      <c r="Q418" s="17">
        <v>0</v>
      </c>
      <c r="R418" s="28">
        <v>10.7898437405208</v>
      </c>
    </row>
    <row r="421" spans="1:18" x14ac:dyDescent="0.25">
      <c r="A421" s="273" t="s">
        <v>90</v>
      </c>
      <c r="B421" s="274"/>
      <c r="C421" s="274"/>
      <c r="D421" s="274"/>
      <c r="E421" s="274"/>
      <c r="F421" s="274"/>
      <c r="G421" s="274"/>
      <c r="H421" s="274"/>
      <c r="I421" s="274"/>
      <c r="J421" s="274"/>
      <c r="K421" s="274"/>
      <c r="L421" s="274"/>
      <c r="M421" s="274"/>
      <c r="N421" s="274"/>
      <c r="O421" s="274"/>
      <c r="P421" s="274"/>
      <c r="Q421" s="274"/>
      <c r="R421" s="274"/>
    </row>
    <row r="422" spans="1:18" x14ac:dyDescent="0.25">
      <c r="A422" s="268" t="s">
        <v>31</v>
      </c>
      <c r="B422" s="268"/>
      <c r="C422" s="268"/>
      <c r="D422" s="268"/>
      <c r="E422" s="268"/>
      <c r="F422" s="268"/>
      <c r="G422" s="267" t="s">
        <v>32</v>
      </c>
      <c r="H422" s="268"/>
      <c r="I422" s="268"/>
      <c r="J422" s="268"/>
      <c r="K422" s="268"/>
      <c r="L422" s="269"/>
      <c r="M422" s="267" t="s">
        <v>33</v>
      </c>
      <c r="N422" s="268"/>
      <c r="O422" s="268"/>
      <c r="P422" s="268"/>
      <c r="Q422" s="268"/>
      <c r="R422" s="269"/>
    </row>
    <row r="423" spans="1:18" x14ac:dyDescent="0.25">
      <c r="A423" s="270" t="s">
        <v>24</v>
      </c>
      <c r="B423" s="271"/>
      <c r="C423" s="272"/>
      <c r="D423" s="270" t="s">
        <v>30</v>
      </c>
      <c r="E423" s="271"/>
      <c r="F423" s="272"/>
      <c r="G423" s="270" t="s">
        <v>24</v>
      </c>
      <c r="H423" s="271"/>
      <c r="I423" s="272"/>
      <c r="J423" s="270" t="s">
        <v>30</v>
      </c>
      <c r="K423" s="271"/>
      <c r="L423" s="272"/>
      <c r="M423" s="270" t="s">
        <v>24</v>
      </c>
      <c r="N423" s="271"/>
      <c r="O423" s="272"/>
      <c r="P423" s="270" t="s">
        <v>30</v>
      </c>
      <c r="Q423" s="271"/>
      <c r="R423" s="272"/>
    </row>
    <row r="424" spans="1:18" x14ac:dyDescent="0.25">
      <c r="A424" s="12" t="s">
        <v>29</v>
      </c>
      <c r="B424" s="94">
        <v>340</v>
      </c>
      <c r="C424" s="14"/>
      <c r="D424" s="12" t="s">
        <v>29</v>
      </c>
      <c r="E424" s="94">
        <v>345</v>
      </c>
      <c r="F424" s="14"/>
      <c r="G424" s="12" t="s">
        <v>29</v>
      </c>
      <c r="H424" s="94">
        <v>351</v>
      </c>
      <c r="I424" s="14"/>
      <c r="J424" s="12" t="s">
        <v>29</v>
      </c>
      <c r="K424" s="94">
        <v>378</v>
      </c>
      <c r="L424" s="14"/>
      <c r="M424" s="12" t="s">
        <v>29</v>
      </c>
      <c r="N424" s="94">
        <v>388</v>
      </c>
      <c r="O424" s="14"/>
      <c r="P424" s="12" t="s">
        <v>29</v>
      </c>
      <c r="Q424" s="94">
        <v>373</v>
      </c>
      <c r="R424" s="14"/>
    </row>
    <row r="425" spans="1:18" x14ac:dyDescent="0.25">
      <c r="A425" s="12" t="s">
        <v>46</v>
      </c>
      <c r="B425" s="94">
        <v>340</v>
      </c>
      <c r="C425" s="14"/>
      <c r="D425" s="12" t="s">
        <v>46</v>
      </c>
      <c r="E425" s="94">
        <v>341</v>
      </c>
      <c r="F425" s="14"/>
      <c r="G425" s="12" t="s">
        <v>46</v>
      </c>
      <c r="H425" s="94">
        <v>340</v>
      </c>
      <c r="I425" s="14"/>
      <c r="J425" s="12" t="s">
        <v>46</v>
      </c>
      <c r="K425" s="94">
        <v>352</v>
      </c>
      <c r="L425" s="14"/>
      <c r="M425" s="12" t="s">
        <v>46</v>
      </c>
      <c r="N425" s="94">
        <v>340</v>
      </c>
      <c r="O425" s="14"/>
      <c r="P425" s="12" t="s">
        <v>46</v>
      </c>
      <c r="Q425" s="94">
        <v>341</v>
      </c>
      <c r="R425" s="14"/>
    </row>
    <row r="426" spans="1:18" x14ac:dyDescent="0.25">
      <c r="A426" s="12" t="s">
        <v>4</v>
      </c>
      <c r="B426" s="20">
        <v>7.0822511574074085E-2</v>
      </c>
      <c r="C426" s="14"/>
      <c r="D426" s="12" t="s">
        <v>4</v>
      </c>
      <c r="E426" s="20">
        <v>7.3077222222222224E-2</v>
      </c>
      <c r="F426" s="14"/>
      <c r="G426" s="12" t="s">
        <v>4</v>
      </c>
      <c r="H426" s="20">
        <v>3.2863275462962964E-2</v>
      </c>
      <c r="I426" s="14"/>
      <c r="J426" s="19" t="s">
        <v>4</v>
      </c>
      <c r="K426" s="20">
        <v>3.8255937499999997E-2</v>
      </c>
      <c r="L426" s="14"/>
      <c r="M426" s="12" t="s">
        <v>4</v>
      </c>
      <c r="N426" s="20">
        <v>3.337289351851852E-2</v>
      </c>
      <c r="O426" s="14"/>
      <c r="P426" s="12" t="s">
        <v>4</v>
      </c>
      <c r="Q426" s="20">
        <v>3.1815729166666668E-2</v>
      </c>
      <c r="R426" s="14"/>
    </row>
    <row r="427" spans="1:18" x14ac:dyDescent="0.25">
      <c r="A427" s="12" t="s">
        <v>25</v>
      </c>
      <c r="B427" s="15">
        <v>14.990172840197401</v>
      </c>
      <c r="C427" s="14"/>
      <c r="D427" s="12" t="s">
        <v>25</v>
      </c>
      <c r="E427" s="15">
        <v>34.931694131359698</v>
      </c>
      <c r="F427" s="14"/>
      <c r="G427" s="12" t="s">
        <v>25</v>
      </c>
      <c r="H427" s="15">
        <v>8.8776677944967997</v>
      </c>
      <c r="I427" s="14"/>
      <c r="J427" s="12" t="s">
        <v>25</v>
      </c>
      <c r="K427" s="15"/>
      <c r="L427" s="14"/>
      <c r="M427" s="12" t="s">
        <v>25</v>
      </c>
      <c r="N427" s="15">
        <v>8.5346393253941493</v>
      </c>
      <c r="O427" s="14"/>
      <c r="P427" s="12" t="s">
        <v>25</v>
      </c>
      <c r="Q427" s="15">
        <v>24.4664162186311</v>
      </c>
      <c r="R427" s="14"/>
    </row>
    <row r="428" spans="1:18" x14ac:dyDescent="0.25">
      <c r="A428" s="12" t="s">
        <v>27</v>
      </c>
      <c r="B428" s="94" t="s">
        <v>28</v>
      </c>
      <c r="C428" s="14" t="s">
        <v>26</v>
      </c>
      <c r="D428" s="12" t="s">
        <v>27</v>
      </c>
      <c r="E428" s="94" t="s">
        <v>28</v>
      </c>
      <c r="F428" s="14" t="s">
        <v>26</v>
      </c>
      <c r="G428" s="12" t="s">
        <v>27</v>
      </c>
      <c r="H428" s="94" t="s">
        <v>28</v>
      </c>
      <c r="I428" s="14" t="s">
        <v>26</v>
      </c>
      <c r="J428" s="12" t="s">
        <v>27</v>
      </c>
      <c r="K428" s="97" t="s">
        <v>28</v>
      </c>
      <c r="L428" s="14" t="s">
        <v>26</v>
      </c>
      <c r="M428" s="12" t="s">
        <v>27</v>
      </c>
      <c r="N428" s="94" t="s">
        <v>28</v>
      </c>
      <c r="O428" s="14" t="s">
        <v>26</v>
      </c>
      <c r="P428" s="12" t="s">
        <v>27</v>
      </c>
      <c r="Q428" s="94" t="s">
        <v>28</v>
      </c>
      <c r="R428" s="14" t="s">
        <v>26</v>
      </c>
    </row>
    <row r="429" spans="1:18" x14ac:dyDescent="0.25">
      <c r="A429" s="12">
        <v>0</v>
      </c>
      <c r="B429" s="94">
        <v>1</v>
      </c>
      <c r="C429">
        <v>45.0840581930537</v>
      </c>
      <c r="D429" s="12">
        <v>0</v>
      </c>
      <c r="E429" s="94">
        <v>1</v>
      </c>
      <c r="F429">
        <v>66.689612791034193</v>
      </c>
      <c r="G429" s="12">
        <v>0</v>
      </c>
      <c r="H429" s="94">
        <v>1</v>
      </c>
      <c r="I429">
        <v>28.585456120681801</v>
      </c>
      <c r="J429" s="12">
        <v>0</v>
      </c>
      <c r="K429" s="97">
        <v>1</v>
      </c>
      <c r="L429">
        <v>60.092420398414802</v>
      </c>
      <c r="M429" s="12">
        <v>0</v>
      </c>
      <c r="N429" s="94">
        <v>1</v>
      </c>
      <c r="O429">
        <v>26.914629698949899</v>
      </c>
      <c r="P429" s="12">
        <v>0</v>
      </c>
      <c r="Q429" s="94">
        <v>1</v>
      </c>
      <c r="R429" s="27">
        <v>48.239278908548002</v>
      </c>
    </row>
    <row r="430" spans="1:18" x14ac:dyDescent="0.25">
      <c r="A430" s="12">
        <v>0.05</v>
      </c>
      <c r="B430" s="94">
        <v>0.95</v>
      </c>
      <c r="C430">
        <v>43.545483974398202</v>
      </c>
      <c r="D430" s="12">
        <v>0.05</v>
      </c>
      <c r="E430" s="94">
        <v>0.95</v>
      </c>
      <c r="F430">
        <v>64.495374439124006</v>
      </c>
      <c r="G430" s="12">
        <v>0.05</v>
      </c>
      <c r="H430" s="94">
        <v>0.95</v>
      </c>
      <c r="I430">
        <v>27.588916151869501</v>
      </c>
      <c r="J430" s="12">
        <v>0.05</v>
      </c>
      <c r="K430" s="97">
        <v>0.95</v>
      </c>
      <c r="L430">
        <v>58.027742983959499</v>
      </c>
      <c r="M430" s="12">
        <v>0.05</v>
      </c>
      <c r="N430" s="94">
        <v>0.95</v>
      </c>
      <c r="O430">
        <v>25.971372428263699</v>
      </c>
      <c r="P430" s="12">
        <v>0.05</v>
      </c>
      <c r="Q430" s="94">
        <v>0.95</v>
      </c>
      <c r="R430" s="27">
        <v>46.590191209199297</v>
      </c>
    </row>
    <row r="431" spans="1:18" x14ac:dyDescent="0.25">
      <c r="A431" s="12">
        <v>0.1</v>
      </c>
      <c r="B431" s="94">
        <v>0.9</v>
      </c>
      <c r="C431">
        <v>42.006909755742903</v>
      </c>
      <c r="D431" s="12">
        <v>0.1</v>
      </c>
      <c r="E431" s="94">
        <v>0.9</v>
      </c>
      <c r="F431">
        <v>62.3011360872136</v>
      </c>
      <c r="G431" s="12">
        <v>0.1</v>
      </c>
      <c r="H431" s="94">
        <v>0.9</v>
      </c>
      <c r="I431">
        <v>26.592376183057102</v>
      </c>
      <c r="J431" s="12">
        <v>0.1</v>
      </c>
      <c r="K431" s="97">
        <v>0.9</v>
      </c>
      <c r="L431">
        <v>55.963065569504501</v>
      </c>
      <c r="M431" s="12">
        <v>0.1</v>
      </c>
      <c r="N431" s="94">
        <v>0.9</v>
      </c>
      <c r="O431">
        <v>25.028115157577499</v>
      </c>
      <c r="P431" s="12">
        <v>0.1</v>
      </c>
      <c r="Q431" s="94">
        <v>0.9</v>
      </c>
      <c r="R431" s="27">
        <v>44.941103509850599</v>
      </c>
    </row>
    <row r="432" spans="1:18" x14ac:dyDescent="0.25">
      <c r="A432" s="12">
        <v>0.15</v>
      </c>
      <c r="B432" s="94">
        <v>0.85</v>
      </c>
      <c r="C432">
        <v>40.468335537087498</v>
      </c>
      <c r="D432" s="12">
        <v>0.15</v>
      </c>
      <c r="E432" s="94">
        <v>0.85</v>
      </c>
      <c r="F432">
        <v>60.106897735303299</v>
      </c>
      <c r="G432" s="12">
        <v>0.15</v>
      </c>
      <c r="H432" s="94">
        <v>0.85</v>
      </c>
      <c r="I432">
        <v>25.595836214244699</v>
      </c>
      <c r="J432" s="12">
        <v>0.15</v>
      </c>
      <c r="K432" s="97">
        <v>0.85</v>
      </c>
      <c r="L432">
        <v>53.898388155049702</v>
      </c>
      <c r="M432" s="12">
        <v>0.15</v>
      </c>
      <c r="N432" s="94">
        <v>0.85</v>
      </c>
      <c r="O432">
        <v>24.084857886891399</v>
      </c>
      <c r="P432" s="12">
        <v>0.15</v>
      </c>
      <c r="Q432" s="94">
        <v>0.85</v>
      </c>
      <c r="R432" s="27">
        <v>43.2920158105021</v>
      </c>
    </row>
    <row r="433" spans="1:18" x14ac:dyDescent="0.25">
      <c r="A433" s="12">
        <v>0.2</v>
      </c>
      <c r="B433" s="94">
        <v>0.8</v>
      </c>
      <c r="C433">
        <v>38.929761318432199</v>
      </c>
      <c r="D433" s="12">
        <v>0.2</v>
      </c>
      <c r="E433" s="94">
        <v>0.8</v>
      </c>
      <c r="F433">
        <v>57.912659383392899</v>
      </c>
      <c r="G433" s="12">
        <v>0.2</v>
      </c>
      <c r="H433" s="94">
        <v>0.8</v>
      </c>
      <c r="I433">
        <v>24.599296245432299</v>
      </c>
      <c r="J433" s="12">
        <v>0.2</v>
      </c>
      <c r="K433" s="97">
        <v>0.8</v>
      </c>
      <c r="L433">
        <v>51.833710740594597</v>
      </c>
      <c r="M433" s="12">
        <v>0.2</v>
      </c>
      <c r="N433" s="94">
        <v>0.8</v>
      </c>
      <c r="O433">
        <v>23.1416006162051</v>
      </c>
      <c r="P433" s="12">
        <v>0.2</v>
      </c>
      <c r="Q433" s="94">
        <v>0.8</v>
      </c>
      <c r="R433" s="27">
        <v>41.642928111153402</v>
      </c>
    </row>
    <row r="434" spans="1:18" x14ac:dyDescent="0.25">
      <c r="A434" s="12">
        <v>0.25</v>
      </c>
      <c r="B434" s="94">
        <v>0.75</v>
      </c>
      <c r="C434">
        <v>37.391187099776801</v>
      </c>
      <c r="D434" s="12">
        <v>0.25</v>
      </c>
      <c r="E434" s="94">
        <v>0.75</v>
      </c>
      <c r="F434">
        <v>55.718421031482698</v>
      </c>
      <c r="G434" s="12">
        <v>0.25</v>
      </c>
      <c r="H434" s="94">
        <v>0.75</v>
      </c>
      <c r="I434">
        <v>23.6027562766199</v>
      </c>
      <c r="J434" s="12">
        <v>0.25</v>
      </c>
      <c r="K434" s="97">
        <v>0.75</v>
      </c>
      <c r="L434">
        <v>49.769033326139599</v>
      </c>
      <c r="M434" s="12">
        <v>0.25</v>
      </c>
      <c r="N434" s="94">
        <v>0.75</v>
      </c>
      <c r="O434">
        <v>22.198343345519</v>
      </c>
      <c r="P434" s="12">
        <v>0.25</v>
      </c>
      <c r="Q434" s="94">
        <v>0.75</v>
      </c>
      <c r="R434" s="27">
        <v>39.993840411804797</v>
      </c>
    </row>
    <row r="435" spans="1:18" x14ac:dyDescent="0.25">
      <c r="A435" s="12">
        <v>0.3</v>
      </c>
      <c r="B435" s="94">
        <v>0.7</v>
      </c>
      <c r="C435">
        <v>35.852612881121402</v>
      </c>
      <c r="D435" s="12">
        <v>0.3</v>
      </c>
      <c r="E435" s="94">
        <v>0.7</v>
      </c>
      <c r="F435">
        <v>53.524182679572498</v>
      </c>
      <c r="G435" s="12">
        <v>0.3</v>
      </c>
      <c r="H435" s="94">
        <v>0.7</v>
      </c>
      <c r="I435">
        <v>22.6062163078075</v>
      </c>
      <c r="J435" s="12">
        <v>0.3</v>
      </c>
      <c r="K435" s="97">
        <v>0.7</v>
      </c>
      <c r="L435">
        <v>47.704355911684601</v>
      </c>
      <c r="M435" s="12">
        <v>0.3</v>
      </c>
      <c r="N435" s="94">
        <v>0.7</v>
      </c>
      <c r="O435">
        <v>21.2550860748327</v>
      </c>
      <c r="P435" s="12">
        <v>0.3</v>
      </c>
      <c r="Q435" s="94">
        <v>0.7</v>
      </c>
      <c r="R435" s="27">
        <v>38.344752712456199</v>
      </c>
    </row>
    <row r="436" spans="1:18" x14ac:dyDescent="0.25">
      <c r="A436" s="12">
        <v>0.35</v>
      </c>
      <c r="B436" s="94">
        <v>0.65</v>
      </c>
      <c r="C436">
        <v>34.314038662465997</v>
      </c>
      <c r="D436" s="12">
        <v>0.35</v>
      </c>
      <c r="E436" s="94">
        <v>0.65</v>
      </c>
      <c r="F436">
        <v>51.329944327662098</v>
      </c>
      <c r="G436" s="12">
        <v>0.35</v>
      </c>
      <c r="H436" s="94">
        <v>0.65</v>
      </c>
      <c r="I436">
        <v>21.609676338995101</v>
      </c>
      <c r="J436" s="12">
        <v>0.35</v>
      </c>
      <c r="K436" s="97">
        <v>0.65</v>
      </c>
      <c r="L436">
        <v>45.639678497229603</v>
      </c>
      <c r="M436" s="12">
        <v>0.35</v>
      </c>
      <c r="N436" s="94">
        <v>0.65</v>
      </c>
      <c r="O436">
        <v>20.3118288041466</v>
      </c>
      <c r="P436" s="12">
        <v>0.35</v>
      </c>
      <c r="Q436" s="94">
        <v>0.65</v>
      </c>
      <c r="R436" s="27">
        <v>36.695665013107501</v>
      </c>
    </row>
    <row r="437" spans="1:18" x14ac:dyDescent="0.25">
      <c r="A437" s="12">
        <v>0.4</v>
      </c>
      <c r="B437" s="94">
        <v>0.6</v>
      </c>
      <c r="C437">
        <v>32.775464443810598</v>
      </c>
      <c r="D437" s="12">
        <v>0.4</v>
      </c>
      <c r="E437" s="94">
        <v>0.6</v>
      </c>
      <c r="F437">
        <v>49.135705975751897</v>
      </c>
      <c r="G437" s="12">
        <v>0.4</v>
      </c>
      <c r="H437" s="94">
        <v>0.6</v>
      </c>
      <c r="I437">
        <v>20.613136370182701</v>
      </c>
      <c r="J437" s="12">
        <v>0.4</v>
      </c>
      <c r="K437" s="97">
        <v>0.6</v>
      </c>
      <c r="L437">
        <v>43.575001082774598</v>
      </c>
      <c r="M437" s="12">
        <v>0.4</v>
      </c>
      <c r="N437" s="94">
        <v>0.6</v>
      </c>
      <c r="O437">
        <v>19.368571533460301</v>
      </c>
      <c r="P437" s="12">
        <v>0.4</v>
      </c>
      <c r="Q437" s="94">
        <v>0.6</v>
      </c>
      <c r="R437" s="27">
        <v>35.046577313758903</v>
      </c>
    </row>
    <row r="438" spans="1:18" x14ac:dyDescent="0.25">
      <c r="A438" s="12">
        <v>0.45</v>
      </c>
      <c r="B438" s="94">
        <v>0.55000000000000004</v>
      </c>
      <c r="C438">
        <v>31.2368902251553</v>
      </c>
      <c r="D438" s="12">
        <v>0.45</v>
      </c>
      <c r="E438" s="94">
        <v>0.55000000000000004</v>
      </c>
      <c r="F438">
        <v>46.941467623841604</v>
      </c>
      <c r="G438" s="12">
        <v>0.45</v>
      </c>
      <c r="H438" s="94">
        <v>0.55000000000000004</v>
      </c>
      <c r="I438">
        <v>19.616596401370298</v>
      </c>
      <c r="J438" s="12">
        <v>0.45</v>
      </c>
      <c r="K438" s="97">
        <v>0.55000000000000004</v>
      </c>
      <c r="L438">
        <v>41.5103236683196</v>
      </c>
      <c r="M438" s="12">
        <v>0.45</v>
      </c>
      <c r="N438" s="94">
        <v>0.55000000000000004</v>
      </c>
      <c r="O438">
        <v>18.425314262774201</v>
      </c>
      <c r="P438" s="12">
        <v>0.45</v>
      </c>
      <c r="Q438" s="94">
        <v>0.55000000000000004</v>
      </c>
      <c r="R438" s="27">
        <v>33.397489614410198</v>
      </c>
    </row>
    <row r="439" spans="1:18" x14ac:dyDescent="0.25">
      <c r="A439" s="12">
        <v>0.5</v>
      </c>
      <c r="B439" s="94">
        <v>0.5</v>
      </c>
      <c r="C439">
        <v>29.698316006499901</v>
      </c>
      <c r="D439" s="12">
        <v>0.5</v>
      </c>
      <c r="E439" s="94">
        <v>0.5</v>
      </c>
      <c r="F439">
        <v>44.747229271931197</v>
      </c>
      <c r="G439" s="12">
        <v>0.5</v>
      </c>
      <c r="H439" s="94">
        <v>0.5</v>
      </c>
      <c r="I439">
        <v>18.620056432557899</v>
      </c>
      <c r="J439" s="12">
        <v>0.5</v>
      </c>
      <c r="K439" s="97">
        <v>0.5</v>
      </c>
      <c r="L439">
        <v>39.445646253864602</v>
      </c>
      <c r="M439" s="12">
        <v>0.5</v>
      </c>
      <c r="N439" s="94">
        <v>0.5</v>
      </c>
      <c r="O439">
        <v>17.482056992088001</v>
      </c>
      <c r="P439" s="12">
        <v>0.5</v>
      </c>
      <c r="Q439" s="94">
        <v>0.5</v>
      </c>
      <c r="R439" s="27">
        <v>31.748401915061599</v>
      </c>
    </row>
    <row r="440" spans="1:18" x14ac:dyDescent="0.25">
      <c r="A440" s="12">
        <v>0.55000000000000004</v>
      </c>
      <c r="B440" s="94">
        <v>0.45</v>
      </c>
      <c r="C440">
        <v>28.159741787844499</v>
      </c>
      <c r="D440" s="12">
        <v>0.55000000000000004</v>
      </c>
      <c r="E440" s="94">
        <v>0.45</v>
      </c>
      <c r="F440">
        <v>42.552990920020903</v>
      </c>
      <c r="G440" s="12">
        <v>0.55000000000000004</v>
      </c>
      <c r="H440" s="94">
        <v>0.45</v>
      </c>
      <c r="I440">
        <v>17.623516463745499</v>
      </c>
      <c r="J440" s="12">
        <v>0.55000000000000004</v>
      </c>
      <c r="K440" s="97">
        <v>0.45</v>
      </c>
      <c r="L440">
        <v>37.380968839409597</v>
      </c>
      <c r="M440" s="12">
        <v>0.55000000000000004</v>
      </c>
      <c r="N440" s="94">
        <v>0.45</v>
      </c>
      <c r="O440">
        <v>16.538799721401801</v>
      </c>
      <c r="P440" s="12">
        <v>0.55000000000000004</v>
      </c>
      <c r="Q440" s="94">
        <v>0.45</v>
      </c>
      <c r="R440" s="27">
        <v>30.099314215712901</v>
      </c>
    </row>
    <row r="441" spans="1:18" x14ac:dyDescent="0.25">
      <c r="A441" s="12">
        <v>0.6</v>
      </c>
      <c r="B441" s="94">
        <v>0.39999999999999902</v>
      </c>
      <c r="C441">
        <v>26.621167569189101</v>
      </c>
      <c r="D441" s="12">
        <v>0.6</v>
      </c>
      <c r="E441" s="94">
        <v>0.39999999999999902</v>
      </c>
      <c r="F441">
        <v>40.358752568110702</v>
      </c>
      <c r="G441" s="12">
        <v>0.6</v>
      </c>
      <c r="H441" s="94">
        <v>0.39999999999999902</v>
      </c>
      <c r="I441">
        <v>16.6269764949331</v>
      </c>
      <c r="J441" s="12">
        <v>0.6</v>
      </c>
      <c r="K441" s="97">
        <v>0.39999999999999902</v>
      </c>
      <c r="L441">
        <v>35.3162914249545</v>
      </c>
      <c r="M441" s="12">
        <v>0.6</v>
      </c>
      <c r="N441" s="94">
        <v>0.39999999999999902</v>
      </c>
      <c r="O441">
        <v>15.5955424507156</v>
      </c>
      <c r="P441" s="12">
        <v>0.6</v>
      </c>
      <c r="Q441" s="94">
        <v>0.39999999999999902</v>
      </c>
      <c r="R441" s="27">
        <v>28.4502265163643</v>
      </c>
    </row>
    <row r="442" spans="1:18" x14ac:dyDescent="0.25">
      <c r="A442" s="12">
        <v>0.65</v>
      </c>
      <c r="B442" s="94">
        <v>0.34999999999999898</v>
      </c>
      <c r="C442">
        <v>25.082593350533699</v>
      </c>
      <c r="D442" s="12">
        <v>0.65</v>
      </c>
      <c r="E442" s="94">
        <v>0.34999999999999898</v>
      </c>
      <c r="F442">
        <v>38.164514216200303</v>
      </c>
      <c r="G442" s="12">
        <v>0.65</v>
      </c>
      <c r="H442" s="94">
        <v>0.34999999999999898</v>
      </c>
      <c r="I442">
        <v>15.6304365261207</v>
      </c>
      <c r="J442" s="12">
        <v>0.65</v>
      </c>
      <c r="K442" s="97">
        <v>0.34999999999999898</v>
      </c>
      <c r="L442">
        <v>33.251614010499502</v>
      </c>
      <c r="M442" s="12">
        <v>0.65</v>
      </c>
      <c r="N442" s="94">
        <v>0.34999999999999898</v>
      </c>
      <c r="O442">
        <v>14.6522851800294</v>
      </c>
      <c r="P442" s="12">
        <v>0.65</v>
      </c>
      <c r="Q442" s="94">
        <v>0.34999999999999898</v>
      </c>
      <c r="R442" s="27">
        <v>26.801138817015602</v>
      </c>
    </row>
    <row r="443" spans="1:18" x14ac:dyDescent="0.25">
      <c r="A443" s="12">
        <v>0.7</v>
      </c>
      <c r="B443" s="94">
        <v>0.29999999999999899</v>
      </c>
      <c r="C443">
        <v>23.5440191318784</v>
      </c>
      <c r="D443" s="12">
        <v>0.7</v>
      </c>
      <c r="E443" s="94">
        <v>0.29999999999999899</v>
      </c>
      <c r="F443">
        <v>35.970275864290002</v>
      </c>
      <c r="G443" s="12">
        <v>0.7</v>
      </c>
      <c r="H443" s="94">
        <v>0.29999999999999899</v>
      </c>
      <c r="I443">
        <v>14.633896557308301</v>
      </c>
      <c r="J443" s="12">
        <v>0.7</v>
      </c>
      <c r="K443" s="97">
        <v>0.29999999999999899</v>
      </c>
      <c r="L443">
        <v>31.1869365960446</v>
      </c>
      <c r="M443" s="12">
        <v>0.7</v>
      </c>
      <c r="N443" s="94">
        <v>0.29999999999999899</v>
      </c>
      <c r="O443">
        <v>13.709027909343201</v>
      </c>
      <c r="P443" s="12">
        <v>0.7</v>
      </c>
      <c r="Q443" s="94">
        <v>0.29999999999999899</v>
      </c>
      <c r="R443" s="27">
        <v>25.152051117667</v>
      </c>
    </row>
    <row r="444" spans="1:18" x14ac:dyDescent="0.25">
      <c r="A444" s="12">
        <v>0.75</v>
      </c>
      <c r="B444" s="94">
        <v>0.249999999999999</v>
      </c>
      <c r="C444">
        <v>22.005444913222998</v>
      </c>
      <c r="D444" s="12">
        <v>0.75</v>
      </c>
      <c r="E444" s="94">
        <v>0.249999999999999</v>
      </c>
      <c r="F444">
        <v>33.776037512379702</v>
      </c>
      <c r="G444" s="12">
        <v>0.75</v>
      </c>
      <c r="H444" s="94">
        <v>0.249999999999999</v>
      </c>
      <c r="I444">
        <v>13.637356588496001</v>
      </c>
      <c r="J444" s="12">
        <v>0.75</v>
      </c>
      <c r="K444" s="97">
        <v>0.249999999999999</v>
      </c>
      <c r="L444">
        <v>29.122259181589499</v>
      </c>
      <c r="M444" s="12">
        <v>0.75</v>
      </c>
      <c r="N444" s="94">
        <v>0.249999999999999</v>
      </c>
      <c r="O444">
        <v>12.765770638656999</v>
      </c>
      <c r="P444" s="12">
        <v>0.75</v>
      </c>
      <c r="Q444" s="94">
        <v>0.249999999999999</v>
      </c>
      <c r="R444" s="27">
        <v>23.502963418318402</v>
      </c>
    </row>
    <row r="445" spans="1:18" x14ac:dyDescent="0.25">
      <c r="A445" s="12">
        <v>0.8</v>
      </c>
      <c r="B445" s="94">
        <v>0.19999999999999901</v>
      </c>
      <c r="C445">
        <v>20.466870694567699</v>
      </c>
      <c r="D445" s="12">
        <v>0.8</v>
      </c>
      <c r="E445" s="94">
        <v>0.19999999999999901</v>
      </c>
      <c r="F445">
        <v>31.581799160469401</v>
      </c>
      <c r="G445" s="12">
        <v>0.8</v>
      </c>
      <c r="H445" s="94">
        <v>0.19999999999999901</v>
      </c>
      <c r="I445">
        <v>12.6408166196836</v>
      </c>
      <c r="J445" s="12">
        <v>0.8</v>
      </c>
      <c r="K445" s="97">
        <v>0.19999999999999901</v>
      </c>
      <c r="L445">
        <v>27.0575817671346</v>
      </c>
      <c r="M445" s="12">
        <v>0.8</v>
      </c>
      <c r="N445" s="94">
        <v>0.19999999999999901</v>
      </c>
      <c r="O445">
        <v>11.822513367970799</v>
      </c>
      <c r="P445" s="12">
        <v>0.8</v>
      </c>
      <c r="Q445" s="94">
        <v>0.19999999999999901</v>
      </c>
      <c r="R445" s="27">
        <v>21.8538757189697</v>
      </c>
    </row>
    <row r="446" spans="1:18" x14ac:dyDescent="0.25">
      <c r="A446" s="12">
        <v>0.85</v>
      </c>
      <c r="B446" s="94">
        <v>0.149999999999999</v>
      </c>
      <c r="C446">
        <v>18.928296475912202</v>
      </c>
      <c r="D446" s="12">
        <v>0.85</v>
      </c>
      <c r="E446" s="94">
        <v>0.149999999999999</v>
      </c>
      <c r="F446">
        <v>29.387560808559101</v>
      </c>
      <c r="G446" s="12">
        <v>0.85</v>
      </c>
      <c r="H446" s="94">
        <v>0.149999999999999</v>
      </c>
      <c r="I446">
        <v>11.6442766508712</v>
      </c>
      <c r="J446" s="12">
        <v>0.85</v>
      </c>
      <c r="K446" s="97">
        <v>0.149999999999999</v>
      </c>
      <c r="L446">
        <v>24.992904352679499</v>
      </c>
      <c r="M446" s="12">
        <v>0.85</v>
      </c>
      <c r="N446" s="94">
        <v>0.149999999999999</v>
      </c>
      <c r="O446">
        <v>10.8792560972846</v>
      </c>
      <c r="P446" s="12">
        <v>0.85</v>
      </c>
      <c r="Q446" s="94">
        <v>0.149999999999999</v>
      </c>
      <c r="R446" s="27">
        <v>20.204788019621098</v>
      </c>
    </row>
    <row r="447" spans="1:18" x14ac:dyDescent="0.25">
      <c r="A447" s="12">
        <v>0.9</v>
      </c>
      <c r="B447" s="94">
        <v>9.9999999999999006E-2</v>
      </c>
      <c r="C447">
        <v>17.389722257256899</v>
      </c>
      <c r="D447" s="12">
        <v>0.9</v>
      </c>
      <c r="E447" s="94">
        <v>9.9999999999999006E-2</v>
      </c>
      <c r="F447">
        <v>27.193322456648801</v>
      </c>
      <c r="G447" s="12">
        <v>0.9</v>
      </c>
      <c r="H447" s="94">
        <v>9.9999999999999006E-2</v>
      </c>
      <c r="I447">
        <v>10.647736682058699</v>
      </c>
      <c r="J447" s="12">
        <v>0.9</v>
      </c>
      <c r="K447" s="97">
        <v>9.9999999999999006E-2</v>
      </c>
      <c r="L447">
        <v>22.928226938224501</v>
      </c>
      <c r="M447" s="12">
        <v>0.9</v>
      </c>
      <c r="N447" s="94">
        <v>9.9999999999999006E-2</v>
      </c>
      <c r="O447">
        <v>9.9359988265984693</v>
      </c>
      <c r="P447" s="12">
        <v>0.9</v>
      </c>
      <c r="Q447" s="94">
        <v>9.9999999999999006E-2</v>
      </c>
      <c r="R447" s="27">
        <v>18.5557003202725</v>
      </c>
    </row>
    <row r="448" spans="1:18" x14ac:dyDescent="0.25">
      <c r="A448" s="12">
        <v>0.95</v>
      </c>
      <c r="B448" s="94">
        <v>4.9999999999998997E-2</v>
      </c>
      <c r="C448">
        <v>15.851148038601499</v>
      </c>
      <c r="D448" s="12">
        <v>0.95</v>
      </c>
      <c r="E448" s="94">
        <v>4.9999999999998997E-2</v>
      </c>
      <c r="F448">
        <v>24.9990841047386</v>
      </c>
      <c r="G448" s="12">
        <v>0.95</v>
      </c>
      <c r="H448" s="94">
        <v>4.9999999999998997E-2</v>
      </c>
      <c r="I448">
        <v>9.6511967132464296</v>
      </c>
      <c r="J448" s="12">
        <v>0.95</v>
      </c>
      <c r="K448" s="94">
        <v>4.9999999999998997E-2</v>
      </c>
      <c r="L448">
        <v>20.8635495237695</v>
      </c>
      <c r="M448" s="12">
        <v>0.95</v>
      </c>
      <c r="N448" s="94">
        <v>4.9999999999998997E-2</v>
      </c>
      <c r="O448">
        <v>8.9927415559122608</v>
      </c>
      <c r="P448" s="12">
        <v>0.95</v>
      </c>
      <c r="Q448" s="94">
        <v>4.9999999999998997E-2</v>
      </c>
      <c r="R448" s="27">
        <v>16.906612620923799</v>
      </c>
    </row>
    <row r="449" spans="1:18" x14ac:dyDescent="0.25">
      <c r="A449" s="16">
        <v>1</v>
      </c>
      <c r="B449" s="17">
        <v>0</v>
      </c>
      <c r="C449" s="26">
        <v>14.312573819946101</v>
      </c>
      <c r="D449" s="16">
        <v>1</v>
      </c>
      <c r="E449" s="17">
        <v>0</v>
      </c>
      <c r="F449" s="26">
        <v>22.8048457528282</v>
      </c>
      <c r="G449" s="16">
        <v>1</v>
      </c>
      <c r="H449" s="17">
        <v>0</v>
      </c>
      <c r="I449" s="26">
        <v>8.6546567444340408</v>
      </c>
      <c r="J449" s="16">
        <v>1</v>
      </c>
      <c r="K449" s="17">
        <v>0</v>
      </c>
      <c r="L449" s="26">
        <v>18.798872109314502</v>
      </c>
      <c r="M449" s="16">
        <v>1</v>
      </c>
      <c r="N449" s="17">
        <v>0</v>
      </c>
      <c r="O449" s="26">
        <v>8.04948428522607</v>
      </c>
      <c r="P449" s="16">
        <v>1</v>
      </c>
      <c r="Q449" s="17">
        <v>0</v>
      </c>
      <c r="R449" s="28">
        <v>15.2575249215752</v>
      </c>
    </row>
    <row r="452" spans="1:18" x14ac:dyDescent="0.25">
      <c r="A452" s="273" t="s">
        <v>47</v>
      </c>
      <c r="B452" s="274"/>
      <c r="C452" s="274"/>
      <c r="D452" s="274"/>
      <c r="E452" s="274"/>
      <c r="F452" s="274"/>
      <c r="G452" s="274"/>
      <c r="H452" s="274"/>
      <c r="I452" s="274"/>
      <c r="J452" s="274"/>
      <c r="K452" s="274"/>
      <c r="L452" s="274"/>
      <c r="M452" s="274"/>
      <c r="N452" s="274"/>
      <c r="O452" s="274"/>
      <c r="P452" s="274"/>
      <c r="Q452" s="274"/>
      <c r="R452" s="274"/>
    </row>
    <row r="453" spans="1:18" x14ac:dyDescent="0.25">
      <c r="A453" s="268" t="s">
        <v>31</v>
      </c>
      <c r="B453" s="268"/>
      <c r="C453" s="268"/>
      <c r="D453" s="268"/>
      <c r="E453" s="268"/>
      <c r="F453" s="268"/>
      <c r="G453" s="267" t="s">
        <v>32</v>
      </c>
      <c r="H453" s="268"/>
      <c r="I453" s="268"/>
      <c r="J453" s="268"/>
      <c r="K453" s="268"/>
      <c r="L453" s="269"/>
      <c r="M453" s="267" t="s">
        <v>33</v>
      </c>
      <c r="N453" s="268"/>
      <c r="O453" s="268"/>
      <c r="P453" s="268"/>
      <c r="Q453" s="268"/>
      <c r="R453" s="269"/>
    </row>
    <row r="454" spans="1:18" x14ac:dyDescent="0.25">
      <c r="A454" s="270" t="s">
        <v>24</v>
      </c>
      <c r="B454" s="271"/>
      <c r="C454" s="272"/>
      <c r="D454" s="270" t="s">
        <v>30</v>
      </c>
      <c r="E454" s="271"/>
      <c r="F454" s="272"/>
      <c r="G454" s="270" t="s">
        <v>24</v>
      </c>
      <c r="H454" s="271"/>
      <c r="I454" s="272"/>
      <c r="J454" s="270" t="s">
        <v>30</v>
      </c>
      <c r="K454" s="271"/>
      <c r="L454" s="272"/>
      <c r="M454" s="270" t="s">
        <v>24</v>
      </c>
      <c r="N454" s="271"/>
      <c r="O454" s="272"/>
      <c r="P454" s="270" t="s">
        <v>30</v>
      </c>
      <c r="Q454" s="271"/>
      <c r="R454" s="272"/>
    </row>
    <row r="455" spans="1:18" x14ac:dyDescent="0.25">
      <c r="A455" s="12" t="s">
        <v>29</v>
      </c>
      <c r="B455">
        <v>436</v>
      </c>
      <c r="C455" s="14"/>
      <c r="D455" s="12" t="s">
        <v>29</v>
      </c>
      <c r="E455" s="94">
        <v>429</v>
      </c>
      <c r="F455" s="39"/>
      <c r="G455" s="12" t="s">
        <v>29</v>
      </c>
      <c r="H455" s="94">
        <v>480</v>
      </c>
      <c r="I455" s="14"/>
      <c r="J455" s="12" t="s">
        <v>29</v>
      </c>
      <c r="K455" s="62">
        <v>459</v>
      </c>
      <c r="L455" s="39"/>
      <c r="M455" s="12" t="s">
        <v>29</v>
      </c>
      <c r="N455" s="62">
        <v>482</v>
      </c>
      <c r="O455" s="39"/>
      <c r="P455" s="12" t="s">
        <v>29</v>
      </c>
      <c r="Q455" s="62">
        <v>457</v>
      </c>
      <c r="R455" s="39"/>
    </row>
    <row r="456" spans="1:18" x14ac:dyDescent="0.25">
      <c r="A456" s="12" t="s">
        <v>46</v>
      </c>
      <c r="B456">
        <v>419</v>
      </c>
      <c r="C456" s="14"/>
      <c r="D456" s="12" t="s">
        <v>46</v>
      </c>
      <c r="E456" s="94">
        <v>426</v>
      </c>
      <c r="F456" s="39"/>
      <c r="G456" s="12" t="s">
        <v>46</v>
      </c>
      <c r="H456" s="94">
        <v>420</v>
      </c>
      <c r="I456" s="14"/>
      <c r="J456" s="12" t="s">
        <v>46</v>
      </c>
      <c r="K456" s="62">
        <v>429</v>
      </c>
      <c r="L456" s="39"/>
      <c r="M456" s="12" t="s">
        <v>46</v>
      </c>
      <c r="N456" s="62">
        <v>418</v>
      </c>
      <c r="O456" s="39"/>
      <c r="P456" s="12" t="s">
        <v>46</v>
      </c>
      <c r="Q456" s="62">
        <v>418</v>
      </c>
      <c r="R456" s="39"/>
    </row>
    <row r="457" spans="1:18" x14ac:dyDescent="0.25">
      <c r="A457" s="12" t="s">
        <v>4</v>
      </c>
      <c r="B457" s="2">
        <v>9.2161145833333333E-2</v>
      </c>
      <c r="C457" s="14"/>
      <c r="D457" s="12" t="s">
        <v>4</v>
      </c>
      <c r="E457" s="20">
        <v>8.9155300925925926E-2</v>
      </c>
      <c r="F457" s="39"/>
      <c r="G457" s="12" t="s">
        <v>4</v>
      </c>
      <c r="H457" s="20">
        <v>4.9068090277777775E-2</v>
      </c>
      <c r="I457" s="14"/>
      <c r="J457" s="19" t="s">
        <v>4</v>
      </c>
      <c r="K457" s="20">
        <v>5.1342592592592586E-2</v>
      </c>
      <c r="L457" s="39"/>
      <c r="M457" s="12" t="s">
        <v>4</v>
      </c>
      <c r="N457" s="20">
        <v>4.1101747685185187E-2</v>
      </c>
      <c r="O457" s="39"/>
      <c r="P457" s="12" t="s">
        <v>4</v>
      </c>
      <c r="Q457" s="20">
        <v>4.1532546296296297E-2</v>
      </c>
      <c r="R457" s="39"/>
    </row>
    <row r="458" spans="1:18" x14ac:dyDescent="0.25">
      <c r="A458" s="12" t="s">
        <v>45</v>
      </c>
      <c r="C458" s="14"/>
      <c r="D458" s="12" t="s">
        <v>45</v>
      </c>
      <c r="E458" s="20"/>
      <c r="F458" s="39"/>
      <c r="G458" s="12" t="s">
        <v>45</v>
      </c>
      <c r="H458" s="20"/>
      <c r="I458" s="14"/>
      <c r="J458" s="12" t="s">
        <v>45</v>
      </c>
      <c r="K458" s="40"/>
      <c r="L458" s="39"/>
      <c r="M458" s="12" t="s">
        <v>45</v>
      </c>
      <c r="N458" s="40"/>
      <c r="O458" s="39"/>
      <c r="P458" s="12" t="s">
        <v>45</v>
      </c>
      <c r="Q458" s="40"/>
      <c r="R458" s="39"/>
    </row>
    <row r="459" spans="1:18" x14ac:dyDescent="0.25">
      <c r="A459" s="12" t="s">
        <v>25</v>
      </c>
      <c r="B459">
        <v>19.105876912065401</v>
      </c>
      <c r="C459" s="14"/>
      <c r="D459" s="12" t="s">
        <v>25</v>
      </c>
      <c r="E459" s="15">
        <v>30.4410562486628</v>
      </c>
      <c r="F459" s="39"/>
      <c r="G459" s="12" t="s">
        <v>25</v>
      </c>
      <c r="H459" s="15">
        <v>11.7171987649582</v>
      </c>
      <c r="I459" s="14"/>
      <c r="J459" s="12" t="s">
        <v>25</v>
      </c>
      <c r="K459" s="62">
        <v>36.3955595198479</v>
      </c>
      <c r="L459" s="39"/>
      <c r="M459" s="12" t="s">
        <v>25</v>
      </c>
      <c r="N459" s="62">
        <v>12.3467160636363</v>
      </c>
      <c r="O459" s="39"/>
      <c r="P459" s="12" t="s">
        <v>25</v>
      </c>
      <c r="Q459" s="62">
        <v>23.247041287001199</v>
      </c>
      <c r="R459" s="39"/>
    </row>
    <row r="460" spans="1:18" x14ac:dyDescent="0.25">
      <c r="A460" s="12" t="s">
        <v>27</v>
      </c>
      <c r="B460" s="94" t="s">
        <v>28</v>
      </c>
      <c r="C460" s="14" t="s">
        <v>26</v>
      </c>
      <c r="D460" s="12" t="s">
        <v>27</v>
      </c>
      <c r="E460" s="94" t="s">
        <v>28</v>
      </c>
      <c r="F460" s="14" t="s">
        <v>26</v>
      </c>
      <c r="G460" s="12" t="s">
        <v>27</v>
      </c>
      <c r="H460" s="94" t="s">
        <v>28</v>
      </c>
      <c r="I460" s="14" t="s">
        <v>26</v>
      </c>
      <c r="J460" s="12" t="s">
        <v>27</v>
      </c>
      <c r="K460" s="94" t="s">
        <v>28</v>
      </c>
      <c r="L460" s="14" t="s">
        <v>26</v>
      </c>
      <c r="M460" s="12" t="s">
        <v>27</v>
      </c>
      <c r="N460" s="94" t="s">
        <v>28</v>
      </c>
      <c r="O460" s="14" t="s">
        <v>26</v>
      </c>
      <c r="P460" s="12" t="s">
        <v>27</v>
      </c>
      <c r="Q460" s="94" t="s">
        <v>28</v>
      </c>
      <c r="R460" s="14" t="s">
        <v>26</v>
      </c>
    </row>
    <row r="461" spans="1:18" x14ac:dyDescent="0.25">
      <c r="A461" s="12">
        <v>0</v>
      </c>
      <c r="B461" s="94">
        <v>1</v>
      </c>
      <c r="C461">
        <v>77.734250702562406</v>
      </c>
      <c r="D461" s="12">
        <v>0</v>
      </c>
      <c r="E461" s="94">
        <v>1</v>
      </c>
      <c r="F461" s="14">
        <v>92.130635244267296</v>
      </c>
      <c r="G461" s="12">
        <v>0</v>
      </c>
      <c r="H461" s="94">
        <v>1</v>
      </c>
      <c r="I461" s="21">
        <v>36.536081361657303</v>
      </c>
      <c r="J461" s="12">
        <v>0</v>
      </c>
      <c r="K461" s="94">
        <v>1</v>
      </c>
      <c r="L461">
        <v>72.399396511210895</v>
      </c>
      <c r="M461" s="12">
        <v>0</v>
      </c>
      <c r="N461" s="94">
        <v>1</v>
      </c>
      <c r="O461" s="23">
        <v>37.369586975904902</v>
      </c>
      <c r="P461" s="12">
        <v>0</v>
      </c>
      <c r="Q461" s="94">
        <v>1</v>
      </c>
      <c r="R461" s="27">
        <v>56.186529359272001</v>
      </c>
    </row>
    <row r="462" spans="1:18" x14ac:dyDescent="0.25">
      <c r="A462" s="12">
        <v>0.05</v>
      </c>
      <c r="B462" s="94">
        <v>0.95</v>
      </c>
      <c r="C462">
        <v>75.012139645222405</v>
      </c>
      <c r="D462" s="12">
        <v>0.05</v>
      </c>
      <c r="E462" s="94">
        <v>0.95</v>
      </c>
      <c r="F462" s="14">
        <v>89.054371021445505</v>
      </c>
      <c r="G462" s="12">
        <v>0.05</v>
      </c>
      <c r="H462" s="94">
        <v>0.95</v>
      </c>
      <c r="I462" s="21">
        <v>35.284421881447301</v>
      </c>
      <c r="J462" s="12">
        <v>0.05</v>
      </c>
      <c r="K462" s="94">
        <v>0.95</v>
      </c>
      <c r="L462">
        <v>69.965481023847303</v>
      </c>
      <c r="M462" s="12">
        <v>0.05</v>
      </c>
      <c r="N462" s="94">
        <v>0.95</v>
      </c>
      <c r="O462" s="23">
        <v>36.051660449889397</v>
      </c>
      <c r="P462" s="12">
        <v>0.05</v>
      </c>
      <c r="Q462" s="94">
        <v>0.95</v>
      </c>
      <c r="R462" s="27">
        <v>54.354467932022303</v>
      </c>
    </row>
    <row r="463" spans="1:18" x14ac:dyDescent="0.25">
      <c r="A463" s="12">
        <v>0.1</v>
      </c>
      <c r="B463" s="94">
        <v>0.9</v>
      </c>
      <c r="C463">
        <v>72.290028587882603</v>
      </c>
      <c r="D463" s="12">
        <v>0.1</v>
      </c>
      <c r="E463" s="94">
        <v>0.9</v>
      </c>
      <c r="F463" s="14">
        <v>85.978106798623898</v>
      </c>
      <c r="G463" s="12">
        <v>0.1</v>
      </c>
      <c r="H463" s="94">
        <v>0.9</v>
      </c>
      <c r="I463" s="21">
        <v>34.0327624012371</v>
      </c>
      <c r="J463" s="12">
        <v>0.1</v>
      </c>
      <c r="K463" s="94">
        <v>0.9</v>
      </c>
      <c r="L463">
        <v>67.531565536483697</v>
      </c>
      <c r="M463" s="12">
        <v>0.1</v>
      </c>
      <c r="N463" s="94">
        <v>0.9</v>
      </c>
      <c r="O463" s="23">
        <v>34.7337339238737</v>
      </c>
      <c r="P463" s="12">
        <v>0.1</v>
      </c>
      <c r="Q463" s="94">
        <v>0.9</v>
      </c>
      <c r="R463" s="27">
        <v>52.522406504772803</v>
      </c>
    </row>
    <row r="464" spans="1:18" x14ac:dyDescent="0.25">
      <c r="A464" s="12">
        <v>0.15</v>
      </c>
      <c r="B464" s="94">
        <v>0.85</v>
      </c>
      <c r="C464">
        <v>69.567917530542601</v>
      </c>
      <c r="D464" s="12">
        <v>0.15</v>
      </c>
      <c r="E464" s="94">
        <v>0.85</v>
      </c>
      <c r="F464" s="14">
        <v>82.901842575801993</v>
      </c>
      <c r="G464" s="12">
        <v>0.15</v>
      </c>
      <c r="H464" s="94">
        <v>0.85</v>
      </c>
      <c r="I464" s="21">
        <v>32.7811029210269</v>
      </c>
      <c r="J464" s="12">
        <v>0.15</v>
      </c>
      <c r="K464" s="94">
        <v>0.85</v>
      </c>
      <c r="L464">
        <v>65.097650049120006</v>
      </c>
      <c r="M464" s="12">
        <v>0.15</v>
      </c>
      <c r="N464" s="94">
        <v>0.85</v>
      </c>
      <c r="O464" s="23">
        <v>33.415807397858202</v>
      </c>
      <c r="P464" s="12">
        <v>0.15</v>
      </c>
      <c r="Q464" s="94">
        <v>0.85</v>
      </c>
      <c r="R464" s="27">
        <v>50.690345077523098</v>
      </c>
    </row>
    <row r="465" spans="1:18" x14ac:dyDescent="0.25">
      <c r="A465" s="12">
        <v>0.2</v>
      </c>
      <c r="B465" s="94">
        <v>0.8</v>
      </c>
      <c r="C465">
        <v>66.845806473202501</v>
      </c>
      <c r="D465" s="12">
        <v>0.2</v>
      </c>
      <c r="E465" s="94">
        <v>0.8</v>
      </c>
      <c r="F465" s="14">
        <v>79.8255783529805</v>
      </c>
      <c r="G465" s="12">
        <v>0.2</v>
      </c>
      <c r="H465" s="94">
        <v>0.8</v>
      </c>
      <c r="I465" s="21">
        <v>31.529443440816902</v>
      </c>
      <c r="J465" s="12">
        <v>0.2</v>
      </c>
      <c r="K465" s="94">
        <v>0.8</v>
      </c>
      <c r="L465">
        <v>62.663734561756399</v>
      </c>
      <c r="M465" s="12">
        <v>0.2</v>
      </c>
      <c r="N465" s="94">
        <v>0.8</v>
      </c>
      <c r="O465" s="23">
        <v>32.097880871842598</v>
      </c>
      <c r="P465" s="12">
        <v>0.2</v>
      </c>
      <c r="Q465" s="94">
        <v>0.8</v>
      </c>
      <c r="R465" s="27">
        <v>48.858283650273499</v>
      </c>
    </row>
    <row r="466" spans="1:18" x14ac:dyDescent="0.25">
      <c r="A466" s="12">
        <v>0.25</v>
      </c>
      <c r="B466" s="94">
        <v>0.75</v>
      </c>
      <c r="C466">
        <v>64.1236954158625</v>
      </c>
      <c r="D466" s="12">
        <v>0.25</v>
      </c>
      <c r="E466" s="94">
        <v>0.75</v>
      </c>
      <c r="F466" s="14">
        <v>76.749314130158496</v>
      </c>
      <c r="G466" s="12">
        <v>0.25</v>
      </c>
      <c r="H466" s="94">
        <v>0.75</v>
      </c>
      <c r="I466" s="21">
        <v>30.277783960606701</v>
      </c>
      <c r="J466" s="12">
        <v>0.25</v>
      </c>
      <c r="K466" s="94">
        <v>0.75</v>
      </c>
      <c r="L466">
        <v>60.2298190743928</v>
      </c>
      <c r="M466" s="12">
        <v>0.25</v>
      </c>
      <c r="N466" s="94">
        <v>0.75</v>
      </c>
      <c r="O466" s="23">
        <v>30.779954345827001</v>
      </c>
      <c r="P466" s="12">
        <v>0.25</v>
      </c>
      <c r="Q466" s="94">
        <v>0.75</v>
      </c>
      <c r="R466" s="27">
        <v>47.026222223024</v>
      </c>
    </row>
    <row r="467" spans="1:18" x14ac:dyDescent="0.25">
      <c r="A467" s="12">
        <v>0.3</v>
      </c>
      <c r="B467" s="94">
        <v>0.7</v>
      </c>
      <c r="C467">
        <v>61.401584358522697</v>
      </c>
      <c r="D467" s="12">
        <v>0.3</v>
      </c>
      <c r="E467" s="94">
        <v>0.7</v>
      </c>
      <c r="F467" s="14">
        <v>73.673049907336704</v>
      </c>
      <c r="G467" s="12">
        <v>0.3</v>
      </c>
      <c r="H467" s="94">
        <v>0.7</v>
      </c>
      <c r="I467" s="21">
        <v>29.0261244803967</v>
      </c>
      <c r="J467" s="12">
        <v>0.3</v>
      </c>
      <c r="K467" s="94">
        <v>0.7</v>
      </c>
      <c r="L467">
        <v>57.795903587029201</v>
      </c>
      <c r="M467" s="12">
        <v>0.3</v>
      </c>
      <c r="N467" s="94">
        <v>0.7</v>
      </c>
      <c r="O467" s="23">
        <v>29.4620278198114</v>
      </c>
      <c r="P467" s="12">
        <v>0.3</v>
      </c>
      <c r="Q467" s="94">
        <v>0.7</v>
      </c>
      <c r="R467" s="27">
        <v>45.194160795774302</v>
      </c>
    </row>
    <row r="468" spans="1:18" x14ac:dyDescent="0.25">
      <c r="A468" s="12">
        <v>0.35</v>
      </c>
      <c r="B468" s="94">
        <v>0.65</v>
      </c>
      <c r="C468">
        <v>58.679473301182597</v>
      </c>
      <c r="D468" s="12">
        <v>0.35</v>
      </c>
      <c r="E468" s="94">
        <v>0.65</v>
      </c>
      <c r="F468" s="14">
        <v>70.5967856845146</v>
      </c>
      <c r="G468" s="12">
        <v>0.35</v>
      </c>
      <c r="H468" s="94">
        <v>0.65</v>
      </c>
      <c r="I468" s="21">
        <v>27.774465000186499</v>
      </c>
      <c r="J468" s="12">
        <v>0.35</v>
      </c>
      <c r="K468" s="94">
        <v>0.65</v>
      </c>
      <c r="L468">
        <v>55.361988099665602</v>
      </c>
      <c r="M468" s="12">
        <v>0.35</v>
      </c>
      <c r="N468" s="94">
        <v>0.65</v>
      </c>
      <c r="O468" s="23">
        <v>28.144101293795899</v>
      </c>
      <c r="P468" s="12">
        <v>0.35</v>
      </c>
      <c r="Q468" s="94">
        <v>0.65</v>
      </c>
      <c r="R468" s="27">
        <v>43.362099368524703</v>
      </c>
    </row>
    <row r="469" spans="1:18" x14ac:dyDescent="0.25">
      <c r="A469" s="12">
        <v>0.4</v>
      </c>
      <c r="B469" s="94">
        <v>0.6</v>
      </c>
      <c r="C469">
        <v>55.957362243842603</v>
      </c>
      <c r="D469" s="12">
        <v>0.4</v>
      </c>
      <c r="E469" s="94">
        <v>0.6</v>
      </c>
      <c r="F469" s="14">
        <v>67.520521461693093</v>
      </c>
      <c r="G469" s="12">
        <v>0.4</v>
      </c>
      <c r="H469" s="94">
        <v>0.6</v>
      </c>
      <c r="I469" s="21">
        <v>26.522805519976501</v>
      </c>
      <c r="J469" s="12">
        <v>0.4</v>
      </c>
      <c r="K469" s="94">
        <v>0.6</v>
      </c>
      <c r="L469">
        <v>52.928072612301897</v>
      </c>
      <c r="M469" s="12">
        <v>0.4</v>
      </c>
      <c r="N469" s="94">
        <v>0.6</v>
      </c>
      <c r="O469" s="23">
        <v>26.826174767780302</v>
      </c>
      <c r="P469" s="12">
        <v>0.4</v>
      </c>
      <c r="Q469" s="94">
        <v>0.6</v>
      </c>
      <c r="R469" s="27">
        <v>41.530037941275197</v>
      </c>
    </row>
    <row r="470" spans="1:18" x14ac:dyDescent="0.25">
      <c r="A470" s="12">
        <v>0.45</v>
      </c>
      <c r="B470" s="94">
        <v>0.55000000000000004</v>
      </c>
      <c r="C470">
        <v>53.235251186502701</v>
      </c>
      <c r="D470" s="12">
        <v>0.45</v>
      </c>
      <c r="E470" s="94">
        <v>0.55000000000000004</v>
      </c>
      <c r="F470" s="14">
        <v>64.444257238871202</v>
      </c>
      <c r="G470" s="12">
        <v>0.45</v>
      </c>
      <c r="H470" s="94">
        <v>0.55000000000000004</v>
      </c>
      <c r="I470" s="21">
        <v>25.2711460397664</v>
      </c>
      <c r="J470" s="12">
        <v>0.45</v>
      </c>
      <c r="K470" s="94">
        <v>0.55000000000000004</v>
      </c>
      <c r="L470">
        <v>50.494157124938198</v>
      </c>
      <c r="M470" s="12">
        <v>0.45</v>
      </c>
      <c r="N470" s="94">
        <v>0.55000000000000004</v>
      </c>
      <c r="O470" s="23">
        <v>25.5082482417648</v>
      </c>
      <c r="P470" s="12">
        <v>0.45</v>
      </c>
      <c r="Q470" s="94">
        <v>0.55000000000000004</v>
      </c>
      <c r="R470" s="27">
        <v>39.697976514025498</v>
      </c>
    </row>
    <row r="471" spans="1:18" x14ac:dyDescent="0.25">
      <c r="A471" s="12">
        <v>0.5</v>
      </c>
      <c r="B471" s="94">
        <v>0.5</v>
      </c>
      <c r="C471">
        <v>50.513140129162799</v>
      </c>
      <c r="D471" s="12">
        <v>0.5</v>
      </c>
      <c r="E471" s="94">
        <v>0.5</v>
      </c>
      <c r="F471" s="14">
        <v>61.367993016049297</v>
      </c>
      <c r="G471" s="12">
        <v>0.5</v>
      </c>
      <c r="H471" s="94">
        <v>0.5</v>
      </c>
      <c r="I471" s="21">
        <v>24.019486559556299</v>
      </c>
      <c r="J471" s="12">
        <v>0.5</v>
      </c>
      <c r="K471" s="94">
        <v>0.5</v>
      </c>
      <c r="L471">
        <v>48.060241637574599</v>
      </c>
      <c r="M471" s="12">
        <v>0.5</v>
      </c>
      <c r="N471" s="94">
        <v>0.5</v>
      </c>
      <c r="O471" s="23">
        <v>24.1903217157491</v>
      </c>
      <c r="P471" s="12">
        <v>0.5</v>
      </c>
      <c r="Q471" s="94">
        <v>0.5</v>
      </c>
      <c r="R471" s="27">
        <v>37.8659150867758</v>
      </c>
    </row>
    <row r="472" spans="1:18" x14ac:dyDescent="0.25">
      <c r="A472" s="12">
        <v>0.55000000000000004</v>
      </c>
      <c r="B472" s="94">
        <v>0.45</v>
      </c>
      <c r="C472">
        <v>47.791029071822898</v>
      </c>
      <c r="D472" s="12">
        <v>0.55000000000000004</v>
      </c>
      <c r="E472" s="94">
        <v>0.45</v>
      </c>
      <c r="F472" s="14">
        <v>58.291728793227698</v>
      </c>
      <c r="G472" s="12">
        <v>0.55000000000000004</v>
      </c>
      <c r="H472" s="94">
        <v>0.45</v>
      </c>
      <c r="I472" s="21">
        <v>22.767827079346201</v>
      </c>
      <c r="J472" s="12">
        <v>0.55000000000000004</v>
      </c>
      <c r="K472" s="94">
        <v>0.45</v>
      </c>
      <c r="L472">
        <v>45.626326150211</v>
      </c>
      <c r="M472" s="12">
        <v>0.55000000000000004</v>
      </c>
      <c r="N472" s="94">
        <v>0.45</v>
      </c>
      <c r="O472" s="23">
        <v>22.872395189733599</v>
      </c>
      <c r="P472" s="12">
        <v>0.55000000000000004</v>
      </c>
      <c r="Q472" s="94">
        <v>0.45</v>
      </c>
      <c r="R472" s="27">
        <v>36.033853659526301</v>
      </c>
    </row>
    <row r="473" spans="1:18" x14ac:dyDescent="0.25">
      <c r="A473" s="12">
        <v>0.6</v>
      </c>
      <c r="B473" s="94">
        <v>0.39999999999999902</v>
      </c>
      <c r="C473">
        <v>45.068918014483003</v>
      </c>
      <c r="D473" s="12">
        <v>0.6</v>
      </c>
      <c r="E473" s="94">
        <v>0.39999999999999902</v>
      </c>
      <c r="F473" s="14">
        <v>55.2154645704058</v>
      </c>
      <c r="G473" s="12">
        <v>0.6</v>
      </c>
      <c r="H473" s="94">
        <v>0.39999999999999902</v>
      </c>
      <c r="I473" s="21">
        <v>21.5161675991361</v>
      </c>
      <c r="J473" s="12">
        <v>0.6</v>
      </c>
      <c r="K473" s="94">
        <v>0.39999999999999902</v>
      </c>
      <c r="L473">
        <v>43.192410662847401</v>
      </c>
      <c r="M473" s="12">
        <v>0.6</v>
      </c>
      <c r="N473" s="94">
        <v>0.39999999999999902</v>
      </c>
      <c r="O473" s="23">
        <v>21.554468663718001</v>
      </c>
      <c r="P473" s="12">
        <v>0.6</v>
      </c>
      <c r="Q473" s="94">
        <v>0.39999999999999902</v>
      </c>
      <c r="R473" s="27">
        <v>34.201792232276702</v>
      </c>
    </row>
    <row r="474" spans="1:18" x14ac:dyDescent="0.25">
      <c r="A474" s="12">
        <v>0.65</v>
      </c>
      <c r="B474" s="94">
        <v>0.34999999999999898</v>
      </c>
      <c r="C474">
        <v>42.346806957142903</v>
      </c>
      <c r="D474" s="12">
        <v>0.65</v>
      </c>
      <c r="E474" s="94">
        <v>0.34999999999999898</v>
      </c>
      <c r="F474" s="14">
        <v>52.139200347584101</v>
      </c>
      <c r="G474" s="12">
        <v>0.65</v>
      </c>
      <c r="H474" s="94">
        <v>0.34999999999999898</v>
      </c>
      <c r="I474" s="21">
        <v>20.2645081189259</v>
      </c>
      <c r="J474" s="12">
        <v>0.65</v>
      </c>
      <c r="K474" s="94">
        <v>0.34999999999999898</v>
      </c>
      <c r="L474">
        <v>40.758495175483802</v>
      </c>
      <c r="M474" s="12">
        <v>0.65</v>
      </c>
      <c r="N474" s="94">
        <v>0.34999999999999898</v>
      </c>
      <c r="O474" s="23">
        <v>20.236542137702401</v>
      </c>
      <c r="P474" s="12">
        <v>0.65</v>
      </c>
      <c r="Q474" s="94">
        <v>0.34999999999999898</v>
      </c>
      <c r="R474" s="27">
        <v>32.369730805027103</v>
      </c>
    </row>
    <row r="475" spans="1:18" x14ac:dyDescent="0.25">
      <c r="A475" s="12">
        <v>0.7</v>
      </c>
      <c r="B475" s="94">
        <v>0.29999999999999899</v>
      </c>
      <c r="C475">
        <v>39.6246958998031</v>
      </c>
      <c r="D475" s="12">
        <v>0.7</v>
      </c>
      <c r="E475" s="94">
        <v>0.29999999999999899</v>
      </c>
      <c r="F475" s="14">
        <v>49.062936124762203</v>
      </c>
      <c r="G475" s="12">
        <v>0.7</v>
      </c>
      <c r="H475" s="94">
        <v>0.29999999999999899</v>
      </c>
      <c r="I475" s="21">
        <v>19.012848638715798</v>
      </c>
      <c r="J475" s="12">
        <v>0.7</v>
      </c>
      <c r="K475" s="94">
        <v>0.29999999999999899</v>
      </c>
      <c r="L475">
        <v>38.324579688120103</v>
      </c>
      <c r="M475" s="12">
        <v>0.7</v>
      </c>
      <c r="N475" s="94">
        <v>0.29999999999999899</v>
      </c>
      <c r="O475" s="23">
        <v>18.9186156116868</v>
      </c>
      <c r="P475" s="12">
        <v>0.7</v>
      </c>
      <c r="Q475" s="94">
        <v>0.29999999999999899</v>
      </c>
      <c r="R475" s="27">
        <v>30.537669377777501</v>
      </c>
    </row>
    <row r="476" spans="1:18" x14ac:dyDescent="0.25">
      <c r="A476" s="12">
        <v>0.75</v>
      </c>
      <c r="B476" s="94">
        <v>0.249999999999999</v>
      </c>
      <c r="C476">
        <v>36.902584842463</v>
      </c>
      <c r="D476" s="12">
        <v>0.75</v>
      </c>
      <c r="E476" s="94">
        <v>0.249999999999999</v>
      </c>
      <c r="F476" s="14">
        <v>45.986671901940298</v>
      </c>
      <c r="G476" s="12">
        <v>0.75</v>
      </c>
      <c r="H476" s="94">
        <v>0.249999999999999</v>
      </c>
      <c r="I476" s="21">
        <v>17.761189158505701</v>
      </c>
      <c r="J476" s="12">
        <v>0.75</v>
      </c>
      <c r="K476" s="94">
        <v>0.249999999999999</v>
      </c>
      <c r="L476">
        <v>35.890664200756497</v>
      </c>
      <c r="M476" s="12">
        <v>0.75</v>
      </c>
      <c r="N476" s="94">
        <v>0.249999999999999</v>
      </c>
      <c r="O476" s="23">
        <v>17.600689085671299</v>
      </c>
      <c r="P476" s="12">
        <v>0.75</v>
      </c>
      <c r="Q476" s="94">
        <v>0.249999999999999</v>
      </c>
      <c r="R476" s="27">
        <v>28.705607950527899</v>
      </c>
    </row>
    <row r="477" spans="1:18" x14ac:dyDescent="0.25">
      <c r="A477" s="12">
        <v>0.8</v>
      </c>
      <c r="B477" s="94">
        <v>0.19999999999999901</v>
      </c>
      <c r="C477">
        <v>34.180473785123098</v>
      </c>
      <c r="D477" s="12">
        <v>0.8</v>
      </c>
      <c r="E477" s="94">
        <v>0.19999999999999901</v>
      </c>
      <c r="F477" s="14">
        <v>42.910407679118499</v>
      </c>
      <c r="G477" s="12">
        <v>0.8</v>
      </c>
      <c r="H477" s="94">
        <v>0.19999999999999901</v>
      </c>
      <c r="I477" s="21">
        <v>16.5095296782956</v>
      </c>
      <c r="J477" s="12">
        <v>0.8</v>
      </c>
      <c r="K477" s="94">
        <v>0.19999999999999901</v>
      </c>
      <c r="L477">
        <v>33.456748713392798</v>
      </c>
      <c r="M477" s="12">
        <v>0.8</v>
      </c>
      <c r="N477" s="94">
        <v>0.19999999999999901</v>
      </c>
      <c r="O477" s="23">
        <v>16.282762559655701</v>
      </c>
      <c r="P477" s="12">
        <v>0.8</v>
      </c>
      <c r="Q477" s="94">
        <v>0.19999999999999901</v>
      </c>
      <c r="R477" s="27">
        <v>26.8735465232783</v>
      </c>
    </row>
    <row r="478" spans="1:18" x14ac:dyDescent="0.25">
      <c r="A478" s="12">
        <v>0.85</v>
      </c>
      <c r="B478" s="94">
        <v>0.149999999999999</v>
      </c>
      <c r="C478">
        <v>31.4583627277832</v>
      </c>
      <c r="D478" s="12">
        <v>0.85</v>
      </c>
      <c r="E478" s="94">
        <v>0.149999999999999</v>
      </c>
      <c r="F478" s="14">
        <v>39.8341434562968</v>
      </c>
      <c r="G478" s="12">
        <v>0.85</v>
      </c>
      <c r="H478" s="94">
        <v>0.149999999999999</v>
      </c>
      <c r="I478" s="21">
        <v>15.2578701980855</v>
      </c>
      <c r="J478" s="12">
        <v>0.85</v>
      </c>
      <c r="K478" s="94">
        <v>0.149999999999999</v>
      </c>
      <c r="L478">
        <v>31.022833226029199</v>
      </c>
      <c r="M478" s="12">
        <v>0.85</v>
      </c>
      <c r="N478" s="94">
        <v>0.149999999999999</v>
      </c>
      <c r="O478" s="23">
        <v>14.964836033640101</v>
      </c>
      <c r="P478" s="12">
        <v>0.85</v>
      </c>
      <c r="Q478" s="94">
        <v>0.149999999999999</v>
      </c>
      <c r="R478" s="27">
        <v>25.041485096028701</v>
      </c>
    </row>
    <row r="479" spans="1:18" x14ac:dyDescent="0.25">
      <c r="A479" s="12">
        <v>0.9</v>
      </c>
      <c r="B479" s="94">
        <v>9.9999999999999006E-2</v>
      </c>
      <c r="C479">
        <v>28.736251670443199</v>
      </c>
      <c r="D479" s="12">
        <v>0.9</v>
      </c>
      <c r="E479" s="94">
        <v>9.9999999999999006E-2</v>
      </c>
      <c r="F479" s="14">
        <v>36.757879233475002</v>
      </c>
      <c r="G479" s="12">
        <v>0.9</v>
      </c>
      <c r="H479" s="94">
        <v>9.9999999999999006E-2</v>
      </c>
      <c r="I479" s="21">
        <v>14.006210717875399</v>
      </c>
      <c r="J479" s="12">
        <v>0.9</v>
      </c>
      <c r="K479" s="94">
        <v>9.9999999999999006E-2</v>
      </c>
      <c r="L479">
        <v>28.5889177386656</v>
      </c>
      <c r="M479" s="12">
        <v>0.9</v>
      </c>
      <c r="N479" s="94">
        <v>9.9999999999999006E-2</v>
      </c>
      <c r="O479" s="23">
        <v>13.6469095076245</v>
      </c>
      <c r="P479" s="12">
        <v>0.9</v>
      </c>
      <c r="Q479" s="94">
        <v>9.9999999999999006E-2</v>
      </c>
      <c r="R479" s="27">
        <v>23.209423668779099</v>
      </c>
    </row>
    <row r="480" spans="1:18" x14ac:dyDescent="0.25">
      <c r="A480" s="12">
        <v>0.95</v>
      </c>
      <c r="B480" s="94">
        <v>4.9999999999998997E-2</v>
      </c>
      <c r="C480">
        <v>26.014140613103301</v>
      </c>
      <c r="D480" s="12">
        <v>0.95</v>
      </c>
      <c r="E480" s="94">
        <v>4.9999999999998997E-2</v>
      </c>
      <c r="F480" s="14">
        <v>33.681615010653097</v>
      </c>
      <c r="G480" s="12">
        <v>0.95</v>
      </c>
      <c r="H480" s="94">
        <v>4.9999999999998997E-2</v>
      </c>
      <c r="I480" s="21">
        <v>12.7545512376653</v>
      </c>
      <c r="J480" s="12">
        <v>0.95</v>
      </c>
      <c r="K480" s="94">
        <v>4.9999999999998997E-2</v>
      </c>
      <c r="L480">
        <v>26.155002251302001</v>
      </c>
      <c r="M480" s="12">
        <v>0.95</v>
      </c>
      <c r="N480" s="94">
        <v>4.9999999999998997E-2</v>
      </c>
      <c r="O480" s="23">
        <v>12.328982981609</v>
      </c>
      <c r="P480" s="12">
        <v>0.95</v>
      </c>
      <c r="Q480" s="94">
        <v>4.9999999999998997E-2</v>
      </c>
      <c r="R480" s="27">
        <v>21.377362241529401</v>
      </c>
    </row>
    <row r="481" spans="1:30" x14ac:dyDescent="0.25">
      <c r="A481" s="16">
        <v>1</v>
      </c>
      <c r="B481" s="17">
        <v>0</v>
      </c>
      <c r="C481">
        <v>23.2920295557633</v>
      </c>
      <c r="D481" s="16">
        <v>1</v>
      </c>
      <c r="E481" s="17">
        <v>0</v>
      </c>
      <c r="F481" s="18">
        <v>30.605350787831402</v>
      </c>
      <c r="G481" s="16">
        <v>1</v>
      </c>
      <c r="H481" s="17">
        <v>0</v>
      </c>
      <c r="I481" s="22">
        <v>11.502891757455201</v>
      </c>
      <c r="J481" s="16">
        <v>1</v>
      </c>
      <c r="K481" s="17">
        <v>0</v>
      </c>
      <c r="L481" s="26">
        <v>23.721086763938299</v>
      </c>
      <c r="M481" s="16">
        <v>1</v>
      </c>
      <c r="N481" s="17">
        <v>0</v>
      </c>
      <c r="O481" s="24">
        <v>11.011056455593399</v>
      </c>
      <c r="P481" s="16">
        <v>1</v>
      </c>
      <c r="Q481" s="17">
        <v>0</v>
      </c>
      <c r="R481" s="28">
        <v>19.545300814279798</v>
      </c>
    </row>
    <row r="489" spans="1:30" x14ac:dyDescent="0.25">
      <c r="C489" s="47"/>
      <c r="D489" s="47"/>
      <c r="E489" s="47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  <c r="AC489" s="47"/>
      <c r="AD489" s="45"/>
    </row>
    <row r="490" spans="1:30" x14ac:dyDescent="0.25">
      <c r="C490" s="276" t="s">
        <v>31</v>
      </c>
      <c r="D490" s="276"/>
      <c r="E490" s="276"/>
      <c r="F490" s="276"/>
      <c r="G490" s="276"/>
      <c r="H490" s="276"/>
      <c r="I490" s="276"/>
      <c r="J490" s="276" t="s">
        <v>49</v>
      </c>
      <c r="K490" s="276"/>
      <c r="L490" s="276"/>
      <c r="M490" s="276"/>
      <c r="N490" s="276"/>
      <c r="O490" s="276"/>
      <c r="P490" s="276"/>
      <c r="Q490" s="276" t="s">
        <v>50</v>
      </c>
      <c r="R490" s="276"/>
      <c r="S490" s="276"/>
      <c r="T490" s="276"/>
      <c r="U490" s="276"/>
      <c r="V490" s="276"/>
      <c r="W490" s="276"/>
      <c r="X490" s="47"/>
      <c r="Y490" s="47"/>
      <c r="Z490" s="47"/>
      <c r="AA490" s="94"/>
      <c r="AB490" s="94"/>
      <c r="AC490" s="94"/>
      <c r="AD490" s="45"/>
    </row>
    <row r="491" spans="1:30" x14ac:dyDescent="0.25">
      <c r="A491" s="93"/>
      <c r="B491" s="93"/>
      <c r="C491" s="96" t="s">
        <v>40</v>
      </c>
      <c r="D491" s="96" t="s">
        <v>41</v>
      </c>
      <c r="E491" s="96" t="s">
        <v>91</v>
      </c>
      <c r="F491" s="55" t="s">
        <v>42</v>
      </c>
      <c r="G491" s="55" t="s">
        <v>92</v>
      </c>
      <c r="H491" s="55" t="s">
        <v>93</v>
      </c>
      <c r="I491" s="55" t="s">
        <v>76</v>
      </c>
      <c r="J491" s="96" t="s">
        <v>40</v>
      </c>
      <c r="K491" s="96" t="s">
        <v>41</v>
      </c>
      <c r="L491" s="96" t="s">
        <v>91</v>
      </c>
      <c r="M491" s="55" t="s">
        <v>42</v>
      </c>
      <c r="N491" s="55" t="s">
        <v>92</v>
      </c>
      <c r="O491" s="55" t="s">
        <v>93</v>
      </c>
      <c r="P491" s="55" t="s">
        <v>76</v>
      </c>
      <c r="Q491" s="96" t="s">
        <v>40</v>
      </c>
      <c r="R491" s="96" t="s">
        <v>41</v>
      </c>
      <c r="S491" s="96" t="s">
        <v>91</v>
      </c>
      <c r="T491" s="55" t="s">
        <v>42</v>
      </c>
      <c r="U491" s="55" t="s">
        <v>92</v>
      </c>
      <c r="V491" s="55" t="s">
        <v>93</v>
      </c>
      <c r="W491" s="55" t="s">
        <v>76</v>
      </c>
      <c r="X491" s="53"/>
      <c r="Y491" s="53"/>
      <c r="Z491" s="53"/>
      <c r="AA491" s="94"/>
      <c r="AB491" s="94"/>
      <c r="AC491" s="94"/>
      <c r="AD491" s="45"/>
    </row>
    <row r="492" spans="1:30" x14ac:dyDescent="0.25">
      <c r="A492" s="265" t="s">
        <v>30</v>
      </c>
      <c r="B492" s="96" t="s">
        <v>28</v>
      </c>
      <c r="C492" s="96">
        <v>8.8638473614602802</v>
      </c>
      <c r="D492" s="96">
        <v>20.923384674472601</v>
      </c>
      <c r="E492">
        <v>20.8644375131604</v>
      </c>
      <c r="F492" s="96">
        <v>30.854029034159598</v>
      </c>
      <c r="G492" s="96">
        <v>51.704711829614297</v>
      </c>
      <c r="H492" s="96">
        <v>66.689612791034193</v>
      </c>
      <c r="I492" s="96">
        <v>92.130635244267296</v>
      </c>
      <c r="J492" s="96">
        <v>5.8683682501063403</v>
      </c>
      <c r="K492" s="48">
        <v>11.241701785404199</v>
      </c>
      <c r="L492" s="96">
        <v>17.720962769903299</v>
      </c>
      <c r="M492" s="96">
        <v>23.086287385681</v>
      </c>
      <c r="N492" s="96">
        <v>43.509423159907499</v>
      </c>
      <c r="O492" s="96">
        <v>60.092420398414802</v>
      </c>
      <c r="P492" s="96">
        <v>72.399396511210895</v>
      </c>
      <c r="Q492" s="96">
        <v>5.22342707108466</v>
      </c>
      <c r="R492" s="96">
        <v>9.5584642918402203</v>
      </c>
      <c r="S492" s="96">
        <v>15.5810431204749</v>
      </c>
      <c r="T492" s="96">
        <v>26.108235047151901</v>
      </c>
      <c r="U492" s="96">
        <v>29.921139502124198</v>
      </c>
      <c r="V492" s="96">
        <v>48.239278908548002</v>
      </c>
      <c r="W492" s="96">
        <v>56.186529359272001</v>
      </c>
      <c r="X492" s="97"/>
      <c r="Y492" s="97"/>
      <c r="Z492" s="97"/>
      <c r="AA492" s="94"/>
      <c r="AB492" s="94"/>
      <c r="AC492" s="94"/>
      <c r="AD492" s="45"/>
    </row>
    <row r="493" spans="1:30" x14ac:dyDescent="0.25">
      <c r="A493" s="265"/>
      <c r="B493" s="96" t="s">
        <v>39</v>
      </c>
      <c r="C493" s="96">
        <v>5.7568038512135997</v>
      </c>
      <c r="D493" s="96">
        <v>13.456164916892799</v>
      </c>
      <c r="E493">
        <v>14.500154857623301</v>
      </c>
      <c r="F493" s="96">
        <v>21.2022216782916</v>
      </c>
      <c r="G493" s="96">
        <v>34.091056935296898</v>
      </c>
      <c r="H493" s="96">
        <v>44.747229271931197</v>
      </c>
      <c r="I493" s="96">
        <v>61.367993016049297</v>
      </c>
      <c r="J493" s="96">
        <v>3.92068140232253</v>
      </c>
      <c r="K493" s="48">
        <v>7.5297136051208602</v>
      </c>
      <c r="L493" s="96">
        <v>12.048819899371299</v>
      </c>
      <c r="M493" s="96">
        <v>15.7193701033223</v>
      </c>
      <c r="N493" s="96">
        <v>29.427861059863201</v>
      </c>
      <c r="O493" s="96">
        <v>39.445646253864602</v>
      </c>
      <c r="P493" s="96">
        <v>48.060241637574599</v>
      </c>
      <c r="Q493" s="96">
        <v>3.39921911088173</v>
      </c>
      <c r="R493" s="96">
        <v>6.3367128872057599</v>
      </c>
      <c r="S493" s="96">
        <v>10.6095366655759</v>
      </c>
      <c r="T493" s="96">
        <v>17.0416673433966</v>
      </c>
      <c r="U493" s="96">
        <v>20.3554916213224</v>
      </c>
      <c r="V493" s="96">
        <v>31.748401915061599</v>
      </c>
      <c r="W493" s="96">
        <v>37.8659150867758</v>
      </c>
      <c r="X493" s="97"/>
      <c r="Y493" s="97"/>
      <c r="Z493" s="97"/>
      <c r="AA493" s="94"/>
      <c r="AB493" s="94"/>
      <c r="AC493" s="94"/>
      <c r="AD493" s="45"/>
    </row>
    <row r="494" spans="1:30" x14ac:dyDescent="0.25">
      <c r="A494" s="265"/>
      <c r="B494" s="96" t="s">
        <v>27</v>
      </c>
      <c r="C494" s="96">
        <v>2.6497603409669201</v>
      </c>
      <c r="D494" s="96">
        <v>5.98894515931305</v>
      </c>
      <c r="E494" s="26">
        <v>8.1358722020862597</v>
      </c>
      <c r="F494" s="96">
        <v>11.5504143224237</v>
      </c>
      <c r="G494" s="96">
        <v>16.4774020409793</v>
      </c>
      <c r="H494" s="96">
        <v>22.8048457528282</v>
      </c>
      <c r="I494" s="96">
        <v>30.605350787831402</v>
      </c>
      <c r="J494" s="96">
        <v>1.97299455453873</v>
      </c>
      <c r="K494" s="48">
        <v>3.8177254248374402</v>
      </c>
      <c r="L494" s="96">
        <v>6.3766770288394401</v>
      </c>
      <c r="M494" s="96">
        <v>8.3524528209636397</v>
      </c>
      <c r="N494" s="96">
        <v>15.3462989598188</v>
      </c>
      <c r="O494" s="96">
        <v>18.798872109314502</v>
      </c>
      <c r="P494" s="96">
        <v>23.721086763938299</v>
      </c>
      <c r="Q494" s="96">
        <v>1.57501115067881</v>
      </c>
      <c r="R494" s="96">
        <v>3.1149614825713101</v>
      </c>
      <c r="S494" s="96">
        <v>5.6380302106768099</v>
      </c>
      <c r="T494" s="96">
        <v>7.9750996396413001</v>
      </c>
      <c r="U494" s="96">
        <v>10.7898437405208</v>
      </c>
      <c r="V494" s="96">
        <v>15.2575249215752</v>
      </c>
      <c r="W494" s="96">
        <v>19.545300814279798</v>
      </c>
      <c r="X494" s="97"/>
      <c r="Y494" s="97"/>
      <c r="Z494" s="97"/>
      <c r="AA494" s="94"/>
      <c r="AB494" s="94"/>
      <c r="AC494" s="94"/>
      <c r="AD494" s="45"/>
    </row>
    <row r="495" spans="1:30" x14ac:dyDescent="0.25">
      <c r="A495" s="265" t="s">
        <v>24</v>
      </c>
      <c r="B495" s="96" t="s">
        <v>28</v>
      </c>
      <c r="C495" s="96">
        <v>3.5623023048522202</v>
      </c>
      <c r="D495" s="96">
        <v>5.9340854078922201</v>
      </c>
      <c r="E495">
        <v>12.8072842144971</v>
      </c>
      <c r="F495" s="96">
        <v>18.441516900437399</v>
      </c>
      <c r="G495" s="96">
        <v>25.7223030830685</v>
      </c>
      <c r="H495" s="96">
        <v>45.0840581930537</v>
      </c>
      <c r="I495" s="96">
        <v>77.734250702562406</v>
      </c>
      <c r="J495" s="64">
        <v>3.14910575428978</v>
      </c>
      <c r="K495" s="96">
        <v>5.8738439275103698</v>
      </c>
      <c r="L495" s="96">
        <v>10.730897330996999</v>
      </c>
      <c r="M495" s="96">
        <v>14.4387037161355</v>
      </c>
      <c r="N495" s="96">
        <v>21.183196738035999</v>
      </c>
      <c r="O495" s="96">
        <v>28.585456120681801</v>
      </c>
      <c r="P495" s="64">
        <v>36.536081361657303</v>
      </c>
      <c r="Q495" s="107">
        <v>2.7774352039638699</v>
      </c>
      <c r="R495" s="96">
        <v>5.3908233768209701</v>
      </c>
      <c r="S495" s="96">
        <v>10.7481396009112</v>
      </c>
      <c r="T495" s="48">
        <v>12.9808594127252</v>
      </c>
      <c r="U495" s="96">
        <v>18.725458777694499</v>
      </c>
      <c r="V495" s="96">
        <v>26.914629698949899</v>
      </c>
      <c r="W495" s="33">
        <v>37.369586975904902</v>
      </c>
      <c r="Y495" s="97"/>
      <c r="Z495" s="97"/>
      <c r="AA495" s="94"/>
      <c r="AB495" s="94"/>
      <c r="AC495" s="94"/>
      <c r="AD495" s="45"/>
    </row>
    <row r="496" spans="1:30" x14ac:dyDescent="0.25">
      <c r="A496" s="265"/>
      <c r="B496" s="96" t="s">
        <v>39</v>
      </c>
      <c r="C496" s="96">
        <v>2.3099892228602199</v>
      </c>
      <c r="D496" s="96">
        <v>3.9305607465204599</v>
      </c>
      <c r="E496">
        <v>8.4409886294708798</v>
      </c>
      <c r="F496" s="96">
        <v>12.337060262723</v>
      </c>
      <c r="G496" s="96">
        <v>17.3184056891211</v>
      </c>
      <c r="H496" s="96">
        <v>29.698316006499901</v>
      </c>
      <c r="I496" s="96">
        <v>50.513140129162799</v>
      </c>
      <c r="J496" s="64">
        <v>1.9855762643421999</v>
      </c>
      <c r="K496" s="96">
        <v>3.74615708992898</v>
      </c>
      <c r="L496" s="96">
        <v>6.74319140011323</v>
      </c>
      <c r="M496" s="96">
        <v>9.3254144981448501</v>
      </c>
      <c r="N496" s="96">
        <v>13.9079766367716</v>
      </c>
      <c r="O496" s="96">
        <v>18.620056432557899</v>
      </c>
      <c r="P496" s="64">
        <v>24.019486559556299</v>
      </c>
      <c r="Q496" s="107">
        <v>1.8159591080459501</v>
      </c>
      <c r="R496" s="96">
        <v>3.5245612939595499</v>
      </c>
      <c r="S496" s="96">
        <v>6.8820493839588703</v>
      </c>
      <c r="T496" s="48">
        <v>8.39361153962885</v>
      </c>
      <c r="U496" s="96">
        <v>12.0891985310032</v>
      </c>
      <c r="V496" s="96">
        <v>17.482056992088001</v>
      </c>
      <c r="W496" s="33">
        <v>24.1903217157491</v>
      </c>
      <c r="Y496" s="97"/>
      <c r="Z496" s="97"/>
      <c r="AA496" s="94"/>
      <c r="AB496" s="94"/>
      <c r="AC496" s="94"/>
      <c r="AD496" s="45"/>
    </row>
    <row r="497" spans="1:26" x14ac:dyDescent="0.25">
      <c r="A497" s="265"/>
      <c r="B497" s="96" t="s">
        <v>27</v>
      </c>
      <c r="C497" s="96">
        <v>1.05767614086822</v>
      </c>
      <c r="D497" s="96">
        <v>1.9270360851487101</v>
      </c>
      <c r="E497" s="28">
        <v>4.0746930444445804</v>
      </c>
      <c r="F497" s="96">
        <v>6.2326036250085997</v>
      </c>
      <c r="G497" s="96">
        <v>8.9145082951736594</v>
      </c>
      <c r="H497" s="96">
        <v>14.312573819946101</v>
      </c>
      <c r="I497" s="96">
        <v>23.2920295557633</v>
      </c>
      <c r="J497" s="64">
        <v>0.82204677439463003</v>
      </c>
      <c r="K497" s="96">
        <v>1.6184702523476</v>
      </c>
      <c r="L497" s="96">
        <v>2.7554854692294701</v>
      </c>
      <c r="M497" s="96">
        <v>4.2121252801541802</v>
      </c>
      <c r="N497" s="96">
        <v>6.6327565355073697</v>
      </c>
      <c r="O497" s="96">
        <v>8.6546567444340408</v>
      </c>
      <c r="P497" s="64">
        <v>11.502891757455201</v>
      </c>
      <c r="Q497" s="107">
        <v>0.85448301212803301</v>
      </c>
      <c r="R497" s="96">
        <v>1.6582992110981301</v>
      </c>
      <c r="S497" s="96">
        <v>3.01595916700649</v>
      </c>
      <c r="T497" s="48">
        <v>3.8063636665324498</v>
      </c>
      <c r="U497" s="96">
        <v>5.4529382843119398</v>
      </c>
      <c r="V497" s="96">
        <v>8.04948428522607</v>
      </c>
      <c r="W497" s="33">
        <v>11.011056455593399</v>
      </c>
      <c r="Y497" s="97"/>
      <c r="Z497" s="97"/>
    </row>
    <row r="499" spans="1:26" x14ac:dyDescent="0.25">
      <c r="A499" s="34"/>
      <c r="B499" s="34"/>
      <c r="C499" s="34"/>
      <c r="D499" s="34"/>
      <c r="E499" s="34"/>
      <c r="F499" s="34"/>
      <c r="G499" s="34"/>
      <c r="H499" s="34"/>
      <c r="I499" s="34"/>
      <c r="J499" s="34"/>
      <c r="K499" s="34"/>
      <c r="L499" s="34"/>
      <c r="M499" s="34"/>
      <c r="N499" s="34"/>
      <c r="O499" s="34"/>
      <c r="P499" s="34"/>
      <c r="Q499" s="34"/>
      <c r="R499" s="34"/>
      <c r="S499" s="34"/>
      <c r="T499" s="34"/>
      <c r="U499" s="34"/>
      <c r="V499" s="34"/>
      <c r="W499" s="34"/>
    </row>
    <row r="500" spans="1:26" ht="23.25" x14ac:dyDescent="0.25">
      <c r="A500" s="34"/>
      <c r="B500" s="266" t="s">
        <v>48</v>
      </c>
      <c r="C500" s="266"/>
      <c r="D500" s="266"/>
      <c r="E500" s="266"/>
      <c r="F500" s="266"/>
      <c r="G500" s="266"/>
      <c r="H500" s="266"/>
      <c r="I500" s="266"/>
      <c r="J500" s="266"/>
      <c r="K500" s="266"/>
      <c r="L500" s="266"/>
      <c r="M500" s="266"/>
      <c r="N500" s="266"/>
      <c r="O500" s="266"/>
      <c r="P500" s="266"/>
      <c r="Q500" s="266"/>
      <c r="R500" s="266"/>
      <c r="S500" s="266"/>
      <c r="T500" s="266"/>
      <c r="U500" s="266"/>
      <c r="V500" s="34"/>
      <c r="W500" s="34"/>
    </row>
    <row r="501" spans="1:26" x14ac:dyDescent="0.25">
      <c r="A501" s="34"/>
      <c r="B501" s="34"/>
      <c r="C501" s="34"/>
      <c r="D501" s="34"/>
      <c r="E501" s="34"/>
      <c r="F501" s="34"/>
      <c r="G501" s="34"/>
      <c r="H501" s="34"/>
      <c r="I501" s="34"/>
      <c r="J501" s="34"/>
      <c r="K501" s="34"/>
      <c r="L501" s="34"/>
      <c r="M501" s="34"/>
      <c r="N501" s="34"/>
      <c r="O501" s="34"/>
      <c r="P501" s="34"/>
      <c r="Q501" s="34"/>
      <c r="R501" s="34"/>
      <c r="S501" s="34"/>
      <c r="T501" s="34"/>
      <c r="U501" s="34"/>
      <c r="V501" s="34"/>
      <c r="W501" s="34"/>
    </row>
    <row r="502" spans="1:26" x14ac:dyDescent="0.25">
      <c r="A502" s="34"/>
      <c r="B502" s="34"/>
      <c r="C502" s="34"/>
      <c r="D502" s="34"/>
      <c r="E502" s="34"/>
      <c r="F502" s="34"/>
      <c r="G502" s="34"/>
      <c r="H502" s="34"/>
      <c r="I502" s="34"/>
      <c r="J502" s="34"/>
      <c r="K502" s="34"/>
      <c r="L502" s="34"/>
      <c r="M502" s="34"/>
      <c r="N502" s="34"/>
      <c r="O502" s="34"/>
      <c r="P502" s="34"/>
      <c r="Q502" s="34"/>
      <c r="R502" s="34"/>
      <c r="S502" s="34"/>
      <c r="T502" s="34"/>
      <c r="U502" s="34"/>
      <c r="V502" s="34"/>
      <c r="W502" s="34"/>
    </row>
    <row r="503" spans="1:26" x14ac:dyDescent="0.25">
      <c r="A503" s="34"/>
      <c r="B503" s="34"/>
      <c r="C503" s="34"/>
      <c r="D503" s="34"/>
      <c r="E503" s="34"/>
      <c r="F503" s="34"/>
      <c r="G503" s="34"/>
      <c r="H503" s="34"/>
      <c r="I503" s="34"/>
      <c r="J503" s="34"/>
      <c r="K503" s="34"/>
      <c r="L503" s="34"/>
      <c r="M503" s="34"/>
      <c r="N503" s="34"/>
      <c r="O503" s="34"/>
      <c r="P503" s="34"/>
      <c r="Q503" s="34"/>
      <c r="R503" s="34"/>
      <c r="S503" s="34"/>
      <c r="T503" s="34"/>
      <c r="U503" s="34"/>
      <c r="V503" s="34"/>
      <c r="W503" s="34"/>
    </row>
    <row r="504" spans="1:26" x14ac:dyDescent="0.25">
      <c r="A504" s="34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</row>
    <row r="505" spans="1:26" x14ac:dyDescent="0.25">
      <c r="A505" s="34"/>
      <c r="B505" s="34"/>
      <c r="C505" s="34"/>
      <c r="D505" s="34"/>
      <c r="E505" s="34"/>
      <c r="F505" s="34"/>
      <c r="G505" s="34"/>
      <c r="H505" s="34"/>
      <c r="I505" s="34"/>
      <c r="J505" s="34"/>
      <c r="K505" s="34"/>
      <c r="L505" s="34"/>
      <c r="M505" s="34"/>
      <c r="N505" s="34"/>
      <c r="O505" s="34"/>
      <c r="P505" s="34"/>
      <c r="Q505" s="34"/>
      <c r="R505" s="34"/>
      <c r="S505" s="34"/>
      <c r="T505" s="34"/>
      <c r="U505" s="34"/>
      <c r="V505" s="34"/>
      <c r="W505" s="34"/>
    </row>
    <row r="506" spans="1:26" x14ac:dyDescent="0.25">
      <c r="A506" s="34"/>
      <c r="B506" s="34"/>
      <c r="C506" s="34"/>
      <c r="D506" s="34"/>
      <c r="E506" s="34"/>
      <c r="F506" s="34"/>
      <c r="G506" s="34"/>
      <c r="H506" s="34"/>
      <c r="I506" s="34"/>
      <c r="J506" s="34"/>
      <c r="K506" s="34"/>
      <c r="L506" s="34"/>
      <c r="M506" s="34"/>
      <c r="N506" s="34"/>
      <c r="O506" s="34"/>
      <c r="P506" s="34"/>
      <c r="Q506" s="34"/>
      <c r="R506" s="34"/>
      <c r="S506" s="34"/>
      <c r="T506" s="34"/>
      <c r="U506" s="34"/>
      <c r="V506" s="34"/>
      <c r="W506" s="34"/>
    </row>
    <row r="507" spans="1:26" x14ac:dyDescent="0.25">
      <c r="A507" s="34"/>
      <c r="B507" s="34"/>
      <c r="C507" s="34"/>
      <c r="D507" s="34"/>
      <c r="E507" s="34"/>
      <c r="F507" s="34"/>
      <c r="G507" s="34"/>
      <c r="H507" s="34"/>
      <c r="I507" s="34"/>
      <c r="J507" s="34"/>
      <c r="K507" s="34"/>
      <c r="L507" s="34"/>
      <c r="M507" s="34"/>
      <c r="N507" s="34"/>
      <c r="O507" s="34"/>
      <c r="P507" s="34"/>
      <c r="Q507" s="34"/>
      <c r="R507" s="34"/>
      <c r="S507" s="34"/>
      <c r="T507" s="34"/>
      <c r="U507" s="34"/>
      <c r="V507" s="34"/>
      <c r="W507" s="34"/>
    </row>
    <row r="508" spans="1:26" x14ac:dyDescent="0.25">
      <c r="A508" s="34"/>
      <c r="B508" s="34"/>
      <c r="C508" s="34"/>
      <c r="D508" s="34"/>
      <c r="E508" s="34"/>
      <c r="F508" s="34"/>
      <c r="G508" s="34"/>
      <c r="H508" s="34"/>
      <c r="I508" s="34"/>
      <c r="J508" s="34"/>
      <c r="K508" s="34"/>
      <c r="L508" s="34"/>
      <c r="M508" s="34"/>
      <c r="N508" s="34"/>
      <c r="O508" s="34"/>
      <c r="P508" s="34"/>
      <c r="Q508" s="34"/>
      <c r="R508" s="34"/>
      <c r="S508" s="34"/>
      <c r="T508" s="34"/>
      <c r="U508" s="34"/>
      <c r="V508" s="34"/>
      <c r="W508" s="34"/>
    </row>
    <row r="509" spans="1:26" x14ac:dyDescent="0.25">
      <c r="A509" s="34"/>
      <c r="B509" s="34"/>
      <c r="C509" s="34"/>
      <c r="D509" s="34"/>
      <c r="E509" s="34"/>
      <c r="F509" s="34"/>
      <c r="G509" s="34"/>
      <c r="H509" s="34"/>
      <c r="I509" s="34"/>
      <c r="J509" s="34"/>
      <c r="K509" s="34"/>
      <c r="L509" s="34"/>
      <c r="M509" s="34"/>
      <c r="N509" s="34"/>
      <c r="O509" s="34"/>
      <c r="P509" s="34"/>
      <c r="Q509" s="34"/>
      <c r="R509" s="34"/>
      <c r="S509" s="34"/>
      <c r="T509" s="34"/>
      <c r="U509" s="34"/>
      <c r="V509" s="34"/>
      <c r="W509" s="34"/>
    </row>
    <row r="510" spans="1:26" x14ac:dyDescent="0.25">
      <c r="A510" s="34"/>
      <c r="B510" s="34"/>
      <c r="C510" s="34"/>
      <c r="D510" s="34"/>
      <c r="E510" s="34"/>
      <c r="F510" s="34"/>
      <c r="G510" s="34"/>
      <c r="H510" s="34"/>
      <c r="I510" s="34"/>
      <c r="J510" s="34"/>
      <c r="K510" s="34"/>
      <c r="L510" s="34"/>
      <c r="M510" s="34"/>
      <c r="N510" s="34"/>
      <c r="O510" s="34"/>
      <c r="P510" s="34"/>
      <c r="Q510" s="34"/>
      <c r="R510" s="34"/>
      <c r="S510" s="34"/>
      <c r="T510" s="34"/>
      <c r="U510" s="34"/>
      <c r="V510" s="34"/>
      <c r="W510" s="34"/>
    </row>
    <row r="511" spans="1:26" x14ac:dyDescent="0.25">
      <c r="A511" s="34"/>
      <c r="B511" s="34"/>
      <c r="C511" s="34"/>
      <c r="D511" s="34"/>
      <c r="E511" s="34"/>
      <c r="F511" s="34"/>
      <c r="G511" s="34"/>
      <c r="H511" s="34"/>
      <c r="I511" s="34"/>
      <c r="J511" s="34"/>
      <c r="K511" s="34"/>
      <c r="L511" s="34"/>
      <c r="M511" s="34"/>
      <c r="N511" s="34"/>
      <c r="O511" s="34"/>
      <c r="P511" s="34"/>
      <c r="Q511" s="34"/>
      <c r="R511" s="34"/>
      <c r="S511" s="34"/>
      <c r="T511" s="34"/>
      <c r="U511" s="34"/>
      <c r="V511" s="34"/>
      <c r="W511" s="34"/>
    </row>
    <row r="512" spans="1:26" x14ac:dyDescent="0.25">
      <c r="A512" s="34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</row>
    <row r="513" spans="1:23" x14ac:dyDescent="0.25">
      <c r="A513" s="34"/>
      <c r="B513" s="34"/>
      <c r="C513" s="34"/>
      <c r="D513" s="34"/>
      <c r="E513" s="34"/>
      <c r="F513" s="34"/>
      <c r="G513" s="34"/>
      <c r="H513" s="34"/>
      <c r="I513" s="34"/>
      <c r="J513" s="34"/>
      <c r="K513" s="34"/>
      <c r="L513" s="34"/>
      <c r="M513" s="34"/>
      <c r="N513" s="34"/>
      <c r="O513" s="34"/>
      <c r="P513" s="34"/>
      <c r="Q513" s="34"/>
      <c r="R513" s="34"/>
      <c r="S513" s="34"/>
      <c r="T513" s="34"/>
      <c r="U513" s="34"/>
      <c r="V513" s="34"/>
      <c r="W513" s="34"/>
    </row>
    <row r="514" spans="1:23" x14ac:dyDescent="0.25">
      <c r="A514" s="34"/>
      <c r="B514" s="34"/>
      <c r="C514" s="34"/>
      <c r="D514" s="34"/>
      <c r="E514" s="34"/>
      <c r="F514" s="34"/>
      <c r="G514" s="34"/>
      <c r="H514" s="34"/>
      <c r="I514" s="34"/>
      <c r="J514" s="34"/>
      <c r="K514" s="34"/>
      <c r="L514" s="34"/>
      <c r="M514" s="34"/>
      <c r="N514" s="34"/>
      <c r="O514" s="34"/>
      <c r="P514" s="34"/>
      <c r="Q514" s="34"/>
      <c r="R514" s="34"/>
      <c r="S514" s="34"/>
      <c r="T514" s="34"/>
      <c r="U514" s="34"/>
      <c r="V514" s="34"/>
      <c r="W514" s="34"/>
    </row>
    <row r="515" spans="1:23" x14ac:dyDescent="0.25">
      <c r="A515" s="34"/>
      <c r="B515" s="34"/>
      <c r="C515" s="34"/>
      <c r="D515" s="34"/>
      <c r="E515" s="34"/>
      <c r="F515" s="34"/>
      <c r="G515" s="34"/>
      <c r="H515" s="34"/>
      <c r="I515" s="34"/>
      <c r="J515" s="34"/>
      <c r="K515" s="34"/>
      <c r="L515" s="34"/>
      <c r="M515" s="34"/>
      <c r="N515" s="34"/>
      <c r="O515" s="34"/>
      <c r="P515" s="34"/>
      <c r="Q515" s="34"/>
      <c r="R515" s="34"/>
      <c r="S515" s="34"/>
      <c r="T515" s="34"/>
      <c r="U515" s="34"/>
      <c r="V515" s="34"/>
      <c r="W515" s="34"/>
    </row>
    <row r="516" spans="1:23" x14ac:dyDescent="0.25">
      <c r="A516" s="34"/>
      <c r="B516" s="34"/>
      <c r="C516" s="34"/>
      <c r="D516" s="34"/>
      <c r="E516" s="34"/>
      <c r="F516" s="34"/>
      <c r="G516" s="34"/>
      <c r="H516" s="34"/>
      <c r="I516" s="34"/>
      <c r="J516" s="34"/>
      <c r="K516" s="34"/>
      <c r="L516" s="34"/>
      <c r="M516" s="34"/>
      <c r="N516" s="34"/>
      <c r="O516" s="34"/>
      <c r="P516" s="34"/>
      <c r="Q516" s="34"/>
      <c r="R516" s="34"/>
      <c r="S516" s="34"/>
      <c r="T516" s="34"/>
      <c r="U516" s="34"/>
      <c r="V516" s="34"/>
      <c r="W516" s="34"/>
    </row>
    <row r="517" spans="1:23" x14ac:dyDescent="0.25">
      <c r="A517" s="34"/>
      <c r="B517" s="34"/>
      <c r="C517" s="34"/>
      <c r="D517" s="34"/>
      <c r="E517" s="34"/>
      <c r="F517" s="34"/>
      <c r="G517" s="34"/>
      <c r="H517" s="34"/>
      <c r="I517" s="34"/>
      <c r="J517" s="34"/>
      <c r="K517" s="34"/>
      <c r="L517" s="34"/>
      <c r="M517" s="34"/>
      <c r="N517" s="34"/>
      <c r="O517" s="34"/>
      <c r="P517" s="34"/>
      <c r="Q517" s="34"/>
      <c r="R517" s="34"/>
      <c r="S517" s="34"/>
      <c r="T517" s="34"/>
      <c r="U517" s="34"/>
      <c r="V517" s="34"/>
      <c r="W517" s="34"/>
    </row>
    <row r="518" spans="1:23" x14ac:dyDescent="0.25">
      <c r="A518" s="34"/>
      <c r="B518" s="261" t="s">
        <v>53</v>
      </c>
      <c r="C518" s="261"/>
      <c r="D518" s="261"/>
      <c r="E518" s="261"/>
      <c r="F518" s="261"/>
      <c r="G518" s="261"/>
      <c r="H518" s="34"/>
      <c r="I518" s="34"/>
      <c r="J518" s="34"/>
      <c r="K518" s="34"/>
      <c r="L518" s="34"/>
      <c r="M518" s="34"/>
      <c r="N518" s="34"/>
      <c r="O518" s="34"/>
      <c r="P518" s="34"/>
      <c r="Q518" s="34"/>
      <c r="R518" s="34"/>
      <c r="S518" s="34"/>
      <c r="T518" s="34"/>
      <c r="U518" s="34"/>
      <c r="V518" s="34"/>
      <c r="W518" s="34"/>
    </row>
    <row r="519" spans="1:23" x14ac:dyDescent="0.25">
      <c r="A519" s="34"/>
      <c r="B519" s="34"/>
      <c r="C519" s="34"/>
      <c r="D519" s="34"/>
      <c r="E519" s="34"/>
      <c r="F519" s="34"/>
      <c r="G519" s="34"/>
      <c r="H519" s="34"/>
      <c r="I519" s="34"/>
      <c r="J519" s="34"/>
      <c r="K519" s="34"/>
      <c r="L519" s="34"/>
      <c r="M519" s="34"/>
      <c r="N519" s="34"/>
      <c r="O519" s="34"/>
      <c r="P519" s="34"/>
      <c r="Q519" s="34"/>
      <c r="R519" s="34"/>
      <c r="S519" s="34"/>
      <c r="T519" s="34"/>
      <c r="U519" s="34"/>
      <c r="V519" s="34"/>
      <c r="W519" s="34"/>
    </row>
    <row r="520" spans="1:23" x14ac:dyDescent="0.25">
      <c r="A520" s="34"/>
      <c r="B520" s="34"/>
      <c r="C520" s="34"/>
      <c r="D520" s="34"/>
      <c r="E520" s="34"/>
      <c r="F520" s="34"/>
      <c r="G520" s="34"/>
      <c r="H520" s="34"/>
      <c r="I520" s="34"/>
      <c r="J520" s="34"/>
      <c r="K520" s="34"/>
      <c r="L520" s="34"/>
      <c r="M520" s="34"/>
      <c r="N520" s="34"/>
      <c r="O520" s="34"/>
      <c r="P520" s="34"/>
      <c r="Q520" s="34"/>
      <c r="R520" s="34"/>
      <c r="S520" s="34"/>
      <c r="T520" s="34"/>
      <c r="U520" s="34"/>
      <c r="V520" s="34"/>
      <c r="W520" s="34"/>
    </row>
    <row r="521" spans="1:23" x14ac:dyDescent="0.25">
      <c r="A521" s="34"/>
      <c r="B521" s="34"/>
      <c r="C521" s="34"/>
      <c r="D521" s="34"/>
      <c r="E521" s="34"/>
      <c r="F521" s="34"/>
      <c r="G521" s="34"/>
      <c r="H521" s="34"/>
      <c r="I521" s="34"/>
      <c r="J521" s="34"/>
      <c r="K521" s="34"/>
      <c r="L521" s="34"/>
      <c r="M521" s="34"/>
      <c r="N521" s="34"/>
      <c r="O521" s="34"/>
      <c r="P521" s="34"/>
      <c r="Q521" s="34"/>
      <c r="R521" s="34"/>
      <c r="S521" s="34"/>
      <c r="T521" s="34"/>
      <c r="U521" s="34"/>
      <c r="V521" s="34"/>
      <c r="W521" s="34"/>
    </row>
    <row r="522" spans="1:23" x14ac:dyDescent="0.25">
      <c r="A522" s="34"/>
      <c r="B522" s="34"/>
      <c r="C522" s="34"/>
      <c r="D522" s="34"/>
      <c r="E522" s="34"/>
      <c r="F522" s="34"/>
      <c r="G522" s="34"/>
      <c r="H522" s="34"/>
      <c r="I522" s="34"/>
      <c r="J522" s="34"/>
      <c r="K522" s="34"/>
      <c r="L522" s="34"/>
      <c r="M522" s="34"/>
      <c r="N522" s="34"/>
      <c r="O522" s="34"/>
      <c r="P522" s="34"/>
      <c r="Q522" s="34"/>
      <c r="R522" s="34"/>
      <c r="S522" s="34"/>
      <c r="T522" s="34"/>
      <c r="U522" s="34"/>
      <c r="V522" s="34"/>
      <c r="W522" s="34"/>
    </row>
    <row r="523" spans="1:23" x14ac:dyDescent="0.25">
      <c r="A523" s="34"/>
      <c r="B523" s="34"/>
      <c r="C523" s="34"/>
      <c r="D523" s="34"/>
      <c r="E523" s="34"/>
      <c r="F523" s="34"/>
      <c r="G523" s="34"/>
      <c r="H523" s="34"/>
      <c r="I523" s="34"/>
      <c r="J523" s="34"/>
      <c r="K523" s="34"/>
      <c r="L523" s="34"/>
      <c r="M523" s="34"/>
      <c r="N523" s="34"/>
      <c r="O523" s="34"/>
      <c r="P523" s="34"/>
      <c r="Q523" s="34"/>
      <c r="R523" s="34"/>
      <c r="S523" s="34"/>
      <c r="T523" s="34"/>
      <c r="U523" s="34"/>
      <c r="V523" s="34"/>
      <c r="W523" s="34"/>
    </row>
    <row r="524" spans="1:23" x14ac:dyDescent="0.25">
      <c r="A524" s="34"/>
      <c r="B524" s="34"/>
      <c r="C524" s="34"/>
      <c r="D524" s="34"/>
      <c r="E524" s="34"/>
      <c r="F524" s="34"/>
      <c r="G524" s="34"/>
      <c r="H524" s="34"/>
      <c r="I524" s="34"/>
      <c r="J524" s="34"/>
      <c r="K524" s="34"/>
      <c r="L524" s="34"/>
      <c r="M524" s="34"/>
      <c r="N524" s="34"/>
      <c r="O524" s="34"/>
      <c r="P524" s="34"/>
      <c r="Q524" s="34"/>
      <c r="R524" s="34"/>
      <c r="S524" s="34"/>
      <c r="T524" s="34"/>
      <c r="U524" s="34"/>
      <c r="V524" s="34"/>
      <c r="W524" s="34"/>
    </row>
    <row r="525" spans="1:23" x14ac:dyDescent="0.25">
      <c r="A525" s="34"/>
      <c r="B525" s="34"/>
      <c r="C525" s="34"/>
      <c r="D525" s="34"/>
      <c r="E525" s="34"/>
      <c r="F525" s="34"/>
      <c r="G525" s="34"/>
      <c r="H525" s="34"/>
      <c r="I525" s="34"/>
      <c r="J525" s="34"/>
      <c r="K525" s="34"/>
      <c r="L525" s="34"/>
      <c r="M525" s="34"/>
      <c r="N525" s="34"/>
      <c r="O525" s="34"/>
      <c r="P525" s="34"/>
      <c r="Q525" s="34"/>
      <c r="R525" s="34"/>
      <c r="S525" s="34"/>
      <c r="T525" s="34"/>
      <c r="U525" s="34"/>
      <c r="V525" s="34"/>
      <c r="W525" s="34"/>
    </row>
    <row r="526" spans="1:23" x14ac:dyDescent="0.25">
      <c r="A526" s="34"/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</row>
    <row r="527" spans="1:23" x14ac:dyDescent="0.25">
      <c r="A527" s="34"/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</row>
    <row r="528" spans="1:23" x14ac:dyDescent="0.25">
      <c r="A528" s="34"/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</row>
    <row r="529" spans="1:26" x14ac:dyDescent="0.25">
      <c r="A529" s="34"/>
      <c r="B529" s="34"/>
      <c r="C529" s="34"/>
      <c r="D529" s="34"/>
      <c r="E529" s="34"/>
      <c r="F529" s="34"/>
      <c r="G529" s="34"/>
      <c r="H529" s="34"/>
      <c r="I529" s="34"/>
      <c r="J529" s="34"/>
      <c r="K529" s="34"/>
      <c r="L529" s="34"/>
      <c r="M529" s="34"/>
      <c r="N529" s="34"/>
      <c r="O529" s="34"/>
      <c r="P529" s="34"/>
      <c r="Q529" s="34"/>
      <c r="R529" s="34"/>
      <c r="S529" s="34"/>
      <c r="T529" s="34"/>
      <c r="U529" s="34"/>
      <c r="V529" s="34"/>
      <c r="W529" s="34"/>
    </row>
    <row r="530" spans="1:26" x14ac:dyDescent="0.25">
      <c r="A530" s="34"/>
      <c r="B530" s="34"/>
      <c r="C530" s="34"/>
      <c r="D530" s="34"/>
      <c r="E530" s="34"/>
      <c r="F530" s="34"/>
      <c r="G530" s="34"/>
      <c r="H530" s="34"/>
      <c r="I530" s="34"/>
      <c r="J530" s="34"/>
      <c r="K530" s="34"/>
      <c r="L530" s="34"/>
      <c r="M530" s="34"/>
      <c r="N530" s="34"/>
      <c r="O530" s="34"/>
      <c r="P530" s="34"/>
      <c r="Q530" s="34"/>
      <c r="R530" s="34"/>
      <c r="S530" s="34"/>
      <c r="T530" s="34"/>
      <c r="U530" s="34"/>
      <c r="V530" s="34"/>
      <c r="W530" s="34"/>
    </row>
    <row r="531" spans="1:26" x14ac:dyDescent="0.25">
      <c r="A531" s="34"/>
      <c r="B531" s="34"/>
      <c r="C531" s="34"/>
      <c r="D531" s="34"/>
      <c r="E531" s="34"/>
      <c r="F531" s="34"/>
      <c r="G531" s="34"/>
      <c r="H531" s="34"/>
      <c r="I531" s="34"/>
      <c r="J531" s="34"/>
      <c r="K531" s="34"/>
      <c r="L531" s="34"/>
      <c r="M531" s="34"/>
      <c r="N531" s="34"/>
      <c r="O531" s="34"/>
      <c r="P531" s="34"/>
      <c r="Q531" s="34"/>
      <c r="R531" s="34"/>
      <c r="S531" s="34"/>
      <c r="T531" s="34"/>
      <c r="U531" s="34"/>
      <c r="V531" s="34"/>
      <c r="W531" s="34"/>
    </row>
    <row r="532" spans="1:26" x14ac:dyDescent="0.25">
      <c r="A532" s="34"/>
      <c r="B532" s="34"/>
      <c r="C532" s="34"/>
      <c r="D532" s="34"/>
      <c r="E532" s="34"/>
      <c r="F532" s="34"/>
      <c r="G532" s="34"/>
      <c r="H532" s="34"/>
      <c r="I532" s="34"/>
      <c r="J532" s="34"/>
      <c r="K532" s="34"/>
      <c r="L532" s="34"/>
      <c r="M532" s="34"/>
      <c r="N532" s="34"/>
      <c r="O532" s="34"/>
      <c r="P532" s="34"/>
      <c r="Q532" s="34"/>
      <c r="R532" s="34"/>
      <c r="S532" s="34"/>
      <c r="T532" s="34"/>
      <c r="U532" s="34"/>
      <c r="V532" s="34"/>
      <c r="W532" s="34"/>
    </row>
    <row r="533" spans="1:26" x14ac:dyDescent="0.25">
      <c r="A533" s="34"/>
      <c r="B533" s="34"/>
      <c r="C533" s="34"/>
      <c r="D533" s="34"/>
      <c r="E533" s="34"/>
      <c r="F533" s="34"/>
      <c r="G533" s="34"/>
      <c r="H533" s="34"/>
      <c r="I533" s="34"/>
      <c r="J533" s="34"/>
      <c r="K533" s="34"/>
      <c r="L533" s="34"/>
      <c r="M533" s="34"/>
      <c r="N533" s="34"/>
      <c r="O533" s="34"/>
      <c r="P533" s="34"/>
      <c r="Q533" s="34"/>
      <c r="R533" s="34"/>
      <c r="S533" s="34"/>
      <c r="T533" s="34"/>
      <c r="U533" s="34"/>
      <c r="V533" s="34"/>
      <c r="W533" s="34"/>
    </row>
    <row r="534" spans="1:26" x14ac:dyDescent="0.25">
      <c r="A534" s="34"/>
      <c r="B534" s="34"/>
      <c r="C534" s="34"/>
      <c r="D534" s="34"/>
      <c r="E534" s="34"/>
      <c r="F534" s="34"/>
      <c r="G534" s="34"/>
      <c r="H534" s="34"/>
      <c r="I534" s="34"/>
      <c r="J534" s="34"/>
      <c r="K534" s="34"/>
      <c r="L534" s="34"/>
      <c r="M534" s="34"/>
      <c r="N534" s="34"/>
      <c r="O534" s="34"/>
      <c r="P534" s="34"/>
      <c r="Q534" s="34"/>
      <c r="R534" s="34"/>
      <c r="S534" s="34"/>
      <c r="T534" s="34"/>
      <c r="U534" s="34"/>
      <c r="V534" s="34"/>
      <c r="W534" s="34"/>
    </row>
    <row r="535" spans="1:26" x14ac:dyDescent="0.25">
      <c r="A535" s="34"/>
      <c r="B535" s="34"/>
      <c r="C535" s="34"/>
      <c r="D535" s="34"/>
      <c r="E535" s="34"/>
      <c r="F535" s="34"/>
      <c r="G535" s="34"/>
      <c r="H535" s="34"/>
      <c r="I535" s="34"/>
      <c r="J535" s="34"/>
      <c r="K535" s="34"/>
      <c r="L535" s="34"/>
      <c r="M535" s="34"/>
      <c r="N535" s="34"/>
      <c r="O535" s="34"/>
      <c r="P535" s="34"/>
      <c r="Q535" s="34"/>
      <c r="R535" s="34"/>
      <c r="S535" s="34"/>
      <c r="T535" s="34"/>
      <c r="U535" s="34"/>
      <c r="V535" s="34"/>
      <c r="W535" s="34"/>
    </row>
    <row r="536" spans="1:26" x14ac:dyDescent="0.25">
      <c r="A536" s="34"/>
      <c r="B536" s="34"/>
      <c r="C536" s="34"/>
      <c r="D536" s="34"/>
      <c r="E536" s="34"/>
      <c r="F536" s="34"/>
      <c r="G536" s="34"/>
      <c r="H536" s="34"/>
      <c r="I536" s="34"/>
      <c r="J536" s="34"/>
      <c r="K536" s="34"/>
      <c r="L536" s="34"/>
      <c r="M536" s="34"/>
      <c r="N536" s="34"/>
      <c r="O536" s="34"/>
      <c r="P536" s="34"/>
      <c r="Q536" s="34"/>
      <c r="R536" s="34"/>
      <c r="S536" s="34"/>
      <c r="T536" s="34"/>
      <c r="U536" s="34"/>
      <c r="V536" s="34"/>
      <c r="W536" s="34"/>
    </row>
    <row r="542" spans="1:26" x14ac:dyDescent="0.25">
      <c r="C542" s="262" t="s">
        <v>40</v>
      </c>
      <c r="D542" s="263"/>
      <c r="E542" s="264"/>
      <c r="F542" s="262" t="s">
        <v>41</v>
      </c>
      <c r="G542" s="263"/>
      <c r="H542" s="264"/>
      <c r="I542" s="262" t="s">
        <v>91</v>
      </c>
      <c r="J542" s="263"/>
      <c r="K542" s="264"/>
      <c r="L542" s="262" t="s">
        <v>42</v>
      </c>
      <c r="M542" s="263"/>
      <c r="N542" s="264"/>
      <c r="O542" s="262" t="s">
        <v>92</v>
      </c>
      <c r="P542" s="263"/>
      <c r="Q542" s="264"/>
      <c r="R542" s="262" t="s">
        <v>93</v>
      </c>
      <c r="S542" s="263"/>
      <c r="T542" s="264"/>
      <c r="U542" s="262" t="s">
        <v>76</v>
      </c>
      <c r="V542" s="263"/>
      <c r="W542" s="264"/>
      <c r="X542" s="47"/>
      <c r="Y542" s="47"/>
      <c r="Z542" s="47"/>
    </row>
    <row r="543" spans="1:26" x14ac:dyDescent="0.25">
      <c r="A543" s="95"/>
      <c r="B543" s="95"/>
      <c r="C543" s="96">
        <v>1</v>
      </c>
      <c r="D543" s="96">
        <v>2</v>
      </c>
      <c r="E543" s="96">
        <v>3</v>
      </c>
      <c r="F543" s="96">
        <v>1</v>
      </c>
      <c r="G543" s="96">
        <v>2</v>
      </c>
      <c r="H543" s="96">
        <v>3</v>
      </c>
      <c r="I543" s="96">
        <v>1</v>
      </c>
      <c r="J543" s="96">
        <v>2</v>
      </c>
      <c r="K543" s="96">
        <v>3</v>
      </c>
      <c r="L543" s="96">
        <v>1</v>
      </c>
      <c r="M543" s="96">
        <v>2</v>
      </c>
      <c r="N543" s="96">
        <v>3</v>
      </c>
      <c r="O543" s="96">
        <v>1</v>
      </c>
      <c r="P543" s="96">
        <v>2</v>
      </c>
      <c r="Q543" s="96">
        <v>3</v>
      </c>
      <c r="R543" s="96">
        <v>1</v>
      </c>
      <c r="S543" s="96">
        <v>2</v>
      </c>
      <c r="T543" s="96">
        <v>3</v>
      </c>
      <c r="U543" s="96">
        <v>1</v>
      </c>
      <c r="V543" s="96">
        <v>2</v>
      </c>
      <c r="W543" s="96">
        <v>3</v>
      </c>
      <c r="X543" s="47"/>
      <c r="Y543" s="47"/>
      <c r="Z543" s="47"/>
    </row>
    <row r="544" spans="1:26" x14ac:dyDescent="0.25">
      <c r="A544" s="265" t="s">
        <v>30</v>
      </c>
      <c r="B544" s="96" t="s">
        <v>28</v>
      </c>
      <c r="C544" s="96">
        <v>8.8638473614602802</v>
      </c>
      <c r="D544" s="96">
        <v>5.8683682501063403</v>
      </c>
      <c r="E544" s="96">
        <v>5.22342707108466</v>
      </c>
      <c r="F544" s="96">
        <v>20.923384674472601</v>
      </c>
      <c r="G544" s="48">
        <v>11.241701785404199</v>
      </c>
      <c r="H544" s="96">
        <v>9.5584642918402203</v>
      </c>
      <c r="I544">
        <v>20.8644375131604</v>
      </c>
      <c r="J544" s="96">
        <v>17.720962769903299</v>
      </c>
      <c r="K544" s="96">
        <v>15.5810431204749</v>
      </c>
      <c r="L544" s="96">
        <v>30.854029034159598</v>
      </c>
      <c r="M544" s="96">
        <v>23.086287385681</v>
      </c>
      <c r="N544" s="96">
        <v>26.108235047151901</v>
      </c>
      <c r="O544" s="96">
        <v>51.704711829614297</v>
      </c>
      <c r="P544" s="96">
        <v>43.509423159907499</v>
      </c>
      <c r="Q544" s="96">
        <v>29.921139502124198</v>
      </c>
      <c r="R544" s="96">
        <v>66.689612791034193</v>
      </c>
      <c r="S544" s="96">
        <v>60.092420398414802</v>
      </c>
      <c r="T544" s="96">
        <v>48.239278908548002</v>
      </c>
      <c r="U544" s="96">
        <v>92.130635244267296</v>
      </c>
      <c r="V544" s="96">
        <v>72.399396511210895</v>
      </c>
      <c r="W544" s="96">
        <v>56.186529359272001</v>
      </c>
      <c r="X544" s="97"/>
      <c r="Y544" s="97"/>
      <c r="Z544" s="97"/>
    </row>
    <row r="545" spans="1:52" x14ac:dyDescent="0.25">
      <c r="A545" s="265"/>
      <c r="B545" s="96" t="s">
        <v>39</v>
      </c>
      <c r="C545" s="96">
        <v>5.7568038512135997</v>
      </c>
      <c r="D545" s="96">
        <v>3.92068140232253</v>
      </c>
      <c r="E545" s="96">
        <v>3.39921911088173</v>
      </c>
      <c r="F545" s="96">
        <v>13.456164916892799</v>
      </c>
      <c r="G545" s="48">
        <v>7.5297136051208602</v>
      </c>
      <c r="H545" s="96">
        <v>6.3367128872057599</v>
      </c>
      <c r="I545">
        <v>14.500154857623301</v>
      </c>
      <c r="J545" s="96">
        <v>12.048819899371299</v>
      </c>
      <c r="K545" s="96">
        <v>10.6095366655759</v>
      </c>
      <c r="L545" s="96">
        <v>21.2022216782916</v>
      </c>
      <c r="M545" s="96">
        <v>15.7193701033223</v>
      </c>
      <c r="N545" s="96">
        <v>17.0416673433966</v>
      </c>
      <c r="O545" s="96">
        <v>34.091056935296898</v>
      </c>
      <c r="P545" s="96">
        <v>29.427861059863201</v>
      </c>
      <c r="Q545" s="96">
        <v>20.3554916213224</v>
      </c>
      <c r="R545" s="96">
        <v>44.747229271931197</v>
      </c>
      <c r="S545" s="96">
        <v>39.445646253864602</v>
      </c>
      <c r="T545" s="96">
        <v>31.748401915061599</v>
      </c>
      <c r="U545" s="96">
        <v>61.367993016049297</v>
      </c>
      <c r="V545" s="96">
        <v>48.060241637574599</v>
      </c>
      <c r="W545" s="96">
        <v>37.8659150867758</v>
      </c>
      <c r="X545" s="97"/>
      <c r="Y545" s="97"/>
      <c r="Z545" s="97"/>
    </row>
    <row r="546" spans="1:52" x14ac:dyDescent="0.25">
      <c r="A546" s="265"/>
      <c r="B546" s="96" t="s">
        <v>27</v>
      </c>
      <c r="C546" s="96">
        <v>2.6497603409669201</v>
      </c>
      <c r="D546" s="96">
        <v>1.97299455453873</v>
      </c>
      <c r="E546" s="96">
        <v>1.57501115067881</v>
      </c>
      <c r="F546" s="96">
        <v>5.98894515931305</v>
      </c>
      <c r="G546" s="48">
        <v>3.8177254248374402</v>
      </c>
      <c r="H546" s="96">
        <v>3.1149614825713101</v>
      </c>
      <c r="I546" s="26">
        <v>8.1358722020862597</v>
      </c>
      <c r="J546" s="96">
        <v>6.3766770288394401</v>
      </c>
      <c r="K546" s="96">
        <v>5.6380302106768099</v>
      </c>
      <c r="L546" s="96">
        <v>11.5504143224237</v>
      </c>
      <c r="M546" s="96">
        <v>8.3524528209636397</v>
      </c>
      <c r="N546" s="96">
        <v>7.9750996396413001</v>
      </c>
      <c r="O546" s="96">
        <v>16.4774020409793</v>
      </c>
      <c r="P546" s="96">
        <v>15.3462989598188</v>
      </c>
      <c r="Q546" s="96">
        <v>10.7898437405208</v>
      </c>
      <c r="R546" s="96">
        <v>22.8048457528282</v>
      </c>
      <c r="S546" s="96">
        <v>18.798872109314502</v>
      </c>
      <c r="T546" s="96">
        <v>15.2575249215752</v>
      </c>
      <c r="U546" s="96">
        <v>30.605350787831402</v>
      </c>
      <c r="V546" s="96">
        <v>23.721086763938299</v>
      </c>
      <c r="W546" s="96">
        <v>19.545300814279798</v>
      </c>
      <c r="X546" s="97"/>
      <c r="Y546" s="97"/>
      <c r="Z546" s="97"/>
    </row>
    <row r="547" spans="1:52" x14ac:dyDescent="0.25">
      <c r="A547" s="265" t="s">
        <v>24</v>
      </c>
      <c r="B547" s="96" t="s">
        <v>28</v>
      </c>
      <c r="C547" s="96">
        <v>3.5623023048522202</v>
      </c>
      <c r="D547" s="64">
        <v>3.14910575428978</v>
      </c>
      <c r="E547" s="107">
        <v>2.7774352039638699</v>
      </c>
      <c r="F547" s="96">
        <v>5.9340854078922201</v>
      </c>
      <c r="G547" s="96">
        <v>5.8738439275103698</v>
      </c>
      <c r="H547" s="96">
        <v>5.3908233768209701</v>
      </c>
      <c r="I547">
        <v>12.8072842144971</v>
      </c>
      <c r="J547" s="96">
        <v>10.730897330996999</v>
      </c>
      <c r="K547" s="96">
        <v>10.7481396009112</v>
      </c>
      <c r="L547" s="96">
        <v>18.441516900437399</v>
      </c>
      <c r="M547" s="96">
        <v>14.4387037161355</v>
      </c>
      <c r="N547" s="48">
        <v>12.9808594127252</v>
      </c>
      <c r="O547" s="96">
        <v>25.7223030830685</v>
      </c>
      <c r="P547" s="96">
        <v>21.183196738035999</v>
      </c>
      <c r="Q547" s="96">
        <v>18.725458777694499</v>
      </c>
      <c r="R547" s="96">
        <v>45.0840581930537</v>
      </c>
      <c r="S547" s="96">
        <v>28.585456120681801</v>
      </c>
      <c r="T547" s="96">
        <v>26.914629698949899</v>
      </c>
      <c r="U547" s="96">
        <v>77.734250702562406</v>
      </c>
      <c r="V547" s="64">
        <v>36.536081361657303</v>
      </c>
      <c r="W547" s="33">
        <v>37.369586975904902</v>
      </c>
      <c r="X547" s="97"/>
      <c r="Y547" s="97"/>
      <c r="Z547" s="97"/>
    </row>
    <row r="548" spans="1:52" x14ac:dyDescent="0.25">
      <c r="A548" s="265"/>
      <c r="B548" s="96" t="s">
        <v>39</v>
      </c>
      <c r="C548" s="96">
        <v>2.3099892228602199</v>
      </c>
      <c r="D548" s="64">
        <v>1.9855762643421999</v>
      </c>
      <c r="E548" s="107">
        <v>1.8159591080459501</v>
      </c>
      <c r="F548" s="96">
        <v>3.9305607465204599</v>
      </c>
      <c r="G548" s="96">
        <v>3.74615708992898</v>
      </c>
      <c r="H548" s="96">
        <v>3.5245612939595499</v>
      </c>
      <c r="I548">
        <v>8.4409886294708798</v>
      </c>
      <c r="J548" s="96">
        <v>6.74319140011323</v>
      </c>
      <c r="K548" s="96">
        <v>6.8820493839588703</v>
      </c>
      <c r="L548" s="96">
        <v>12.337060262723</v>
      </c>
      <c r="M548" s="96">
        <v>9.3254144981448501</v>
      </c>
      <c r="N548" s="48">
        <v>8.39361153962885</v>
      </c>
      <c r="O548" s="96">
        <v>17.3184056891211</v>
      </c>
      <c r="P548" s="96">
        <v>13.9079766367716</v>
      </c>
      <c r="Q548" s="96">
        <v>12.0891985310032</v>
      </c>
      <c r="R548" s="96">
        <v>29.698316006499901</v>
      </c>
      <c r="S548" s="96">
        <v>18.620056432557899</v>
      </c>
      <c r="T548" s="96">
        <v>17.482056992088001</v>
      </c>
      <c r="U548" s="96">
        <v>50.513140129162799</v>
      </c>
      <c r="V548" s="64">
        <v>24.019486559556299</v>
      </c>
      <c r="W548" s="33">
        <v>24.1903217157491</v>
      </c>
      <c r="X548" s="97"/>
      <c r="Y548" s="97"/>
      <c r="Z548" s="97"/>
    </row>
    <row r="549" spans="1:52" x14ac:dyDescent="0.25">
      <c r="A549" s="265"/>
      <c r="B549" s="96" t="s">
        <v>27</v>
      </c>
      <c r="C549" s="96">
        <v>1.05767614086822</v>
      </c>
      <c r="D549" s="64">
        <v>0.82204677439463003</v>
      </c>
      <c r="E549" s="107">
        <v>0.85448301212803301</v>
      </c>
      <c r="F549" s="96">
        <v>1.9270360851487101</v>
      </c>
      <c r="G549" s="96">
        <v>1.6184702523476</v>
      </c>
      <c r="H549" s="96">
        <v>1.6582992110981301</v>
      </c>
      <c r="I549" s="28">
        <v>4.0746930444445804</v>
      </c>
      <c r="J549" s="96">
        <v>2.7554854692294701</v>
      </c>
      <c r="K549" s="96">
        <v>3.01595916700649</v>
      </c>
      <c r="L549" s="96">
        <v>6.2326036250085997</v>
      </c>
      <c r="M549" s="96">
        <v>4.2121252801541802</v>
      </c>
      <c r="N549" s="48">
        <v>3.8063636665324498</v>
      </c>
      <c r="O549" s="96">
        <v>8.9145082951736594</v>
      </c>
      <c r="P549" s="96">
        <v>6.6327565355073697</v>
      </c>
      <c r="Q549" s="96">
        <v>5.4529382843119398</v>
      </c>
      <c r="R549" s="96">
        <v>14.312573819946101</v>
      </c>
      <c r="S549" s="96">
        <v>8.6546567444340408</v>
      </c>
      <c r="T549" s="96">
        <v>8.04948428522607</v>
      </c>
      <c r="U549" s="96">
        <v>23.2920295557633</v>
      </c>
      <c r="V549" s="64">
        <v>11.502891757455201</v>
      </c>
      <c r="W549" s="33">
        <v>11.011056455593399</v>
      </c>
      <c r="X549" s="97"/>
      <c r="Y549" s="97"/>
      <c r="Z549" s="97"/>
    </row>
    <row r="550" spans="1:52" x14ac:dyDescent="0.25">
      <c r="A550" s="108"/>
      <c r="B550" s="97"/>
      <c r="C550" s="97"/>
      <c r="D550" s="105"/>
      <c r="E550" s="106"/>
      <c r="F550" s="97"/>
      <c r="G550" s="97"/>
      <c r="H550" s="97"/>
      <c r="I550" s="97"/>
      <c r="J550" s="97"/>
      <c r="K550" s="97"/>
      <c r="L550" s="97"/>
      <c r="M550" s="97"/>
      <c r="N550" s="97"/>
      <c r="O550" s="97"/>
      <c r="P550" s="97"/>
      <c r="Q550" s="97"/>
      <c r="R550" s="97"/>
      <c r="S550" s="97"/>
      <c r="T550" s="97"/>
      <c r="U550" s="97"/>
      <c r="V550" s="105"/>
      <c r="W550" s="106"/>
      <c r="X550" s="97"/>
      <c r="Y550" s="97"/>
      <c r="Z550" s="97"/>
    </row>
    <row r="552" spans="1:52" x14ac:dyDescent="0.25">
      <c r="A552" s="34"/>
      <c r="B552" s="34"/>
      <c r="C552" s="34"/>
      <c r="D552" s="34"/>
      <c r="E552" s="34"/>
      <c r="F552" s="34"/>
      <c r="G552" s="34"/>
      <c r="H552" s="34"/>
      <c r="I552" s="34"/>
      <c r="J552" s="34"/>
      <c r="K552" s="34"/>
      <c r="L552" s="34"/>
      <c r="M552" s="34"/>
      <c r="N552" s="34"/>
      <c r="O552" s="34"/>
      <c r="P552" s="34"/>
      <c r="Q552" s="34"/>
      <c r="R552" s="34"/>
      <c r="S552" s="34"/>
      <c r="T552" s="34"/>
      <c r="U552" s="34"/>
      <c r="V552" s="34"/>
      <c r="W552" s="34"/>
      <c r="X552" s="34"/>
      <c r="Y552" s="34"/>
      <c r="Z552" s="34"/>
      <c r="AA552" s="34"/>
      <c r="AB552" s="34"/>
      <c r="AC552" s="34"/>
      <c r="AD552" s="34"/>
      <c r="AE552" s="34"/>
      <c r="AF552" s="34"/>
      <c r="AG552" s="34"/>
      <c r="AH552" s="34"/>
      <c r="AI552" s="34"/>
      <c r="AJ552" s="34"/>
      <c r="AK552" s="34"/>
      <c r="AL552" s="34"/>
      <c r="AM552" s="34"/>
      <c r="AN552" s="34"/>
      <c r="AO552" s="34"/>
      <c r="AP552" s="34"/>
      <c r="AQ552" s="34"/>
      <c r="AR552" s="34"/>
      <c r="AS552" s="34"/>
      <c r="AT552" s="34"/>
      <c r="AU552" s="34"/>
      <c r="AV552" s="34"/>
      <c r="AW552" s="34"/>
      <c r="AX552" s="34"/>
      <c r="AY552" s="34"/>
      <c r="AZ552" s="34"/>
    </row>
    <row r="553" spans="1:52" ht="23.25" x14ac:dyDescent="0.25">
      <c r="A553" s="34"/>
      <c r="B553" s="266" t="s">
        <v>51</v>
      </c>
      <c r="C553" s="266"/>
      <c r="D553" s="266"/>
      <c r="E553" s="266"/>
      <c r="F553" s="266"/>
      <c r="G553" s="266"/>
      <c r="H553" s="266"/>
      <c r="I553" s="266"/>
      <c r="J553" s="266"/>
      <c r="K553" s="266"/>
      <c r="L553" s="266"/>
      <c r="M553" s="266"/>
      <c r="N553" s="266"/>
      <c r="O553" s="266"/>
      <c r="P553" s="266"/>
      <c r="Q553" s="266"/>
      <c r="R553" s="266"/>
      <c r="S553" s="266"/>
      <c r="T553" s="266"/>
      <c r="U553" s="266"/>
      <c r="V553" s="266"/>
      <c r="W553" s="266"/>
      <c r="X553" s="266"/>
      <c r="Y553" s="266"/>
      <c r="Z553" s="266"/>
      <c r="AA553" s="266"/>
      <c r="AB553" s="266"/>
      <c r="AC553" s="266"/>
      <c r="AD553" s="266"/>
      <c r="AE553" s="266"/>
      <c r="AF553" s="266"/>
      <c r="AG553" s="266"/>
      <c r="AH553" s="266"/>
      <c r="AI553" s="266"/>
      <c r="AJ553" s="266"/>
      <c r="AK553" s="266"/>
      <c r="AL553" s="266"/>
      <c r="AM553" s="266"/>
      <c r="AN553" s="266"/>
      <c r="AO553" s="266"/>
      <c r="AP553" s="266"/>
      <c r="AQ553" s="266"/>
      <c r="AR553" s="266"/>
      <c r="AS553" s="266"/>
      <c r="AT553" s="266"/>
      <c r="AU553" s="266"/>
      <c r="AV553" s="266"/>
      <c r="AW553" s="266"/>
      <c r="AX553" s="266"/>
      <c r="AY553" s="266"/>
      <c r="AZ553" s="34"/>
    </row>
    <row r="554" spans="1:52" x14ac:dyDescent="0.25">
      <c r="A554" s="34"/>
      <c r="B554" s="34"/>
      <c r="C554" s="34"/>
      <c r="D554" s="34"/>
      <c r="E554" s="34"/>
      <c r="F554" s="34"/>
      <c r="G554" s="34"/>
      <c r="H554" s="34"/>
      <c r="I554" s="34"/>
      <c r="J554" s="34"/>
      <c r="K554" s="34"/>
      <c r="L554" s="34"/>
      <c r="M554" s="34"/>
      <c r="N554" s="34"/>
      <c r="O554" s="34"/>
      <c r="P554" s="34"/>
      <c r="Q554" s="34"/>
      <c r="R554" s="34"/>
      <c r="S554" s="34"/>
      <c r="T554" s="34"/>
      <c r="U554" s="34"/>
      <c r="V554" s="34"/>
      <c r="W554" s="34"/>
      <c r="X554" s="34"/>
      <c r="Y554" s="34"/>
      <c r="Z554" s="34"/>
      <c r="AA554" s="34"/>
      <c r="AB554" s="34"/>
      <c r="AC554" s="34"/>
      <c r="AD554" s="34"/>
      <c r="AE554" s="34"/>
      <c r="AF554" s="34"/>
      <c r="AG554" s="34"/>
      <c r="AH554" s="34"/>
      <c r="AI554" s="34"/>
      <c r="AJ554" s="34"/>
      <c r="AK554" s="34"/>
      <c r="AL554" s="34"/>
      <c r="AM554" s="34"/>
      <c r="AN554" s="34"/>
      <c r="AO554" s="34"/>
      <c r="AP554" s="34"/>
      <c r="AQ554" s="34"/>
      <c r="AR554" s="34"/>
      <c r="AS554" s="34"/>
      <c r="AT554" s="34"/>
      <c r="AU554" s="34"/>
      <c r="AV554" s="34"/>
      <c r="AW554" s="34"/>
      <c r="AX554" s="34"/>
      <c r="AY554" s="34"/>
      <c r="AZ554" s="34"/>
    </row>
    <row r="555" spans="1:52" x14ac:dyDescent="0.25">
      <c r="A555" s="34"/>
      <c r="B555" s="34"/>
      <c r="C555" s="34"/>
      <c r="D555" s="34"/>
      <c r="E555" s="34"/>
      <c r="F555" s="34"/>
      <c r="G555" s="34"/>
      <c r="H555" s="34"/>
      <c r="I555" s="34"/>
      <c r="J555" s="34"/>
      <c r="K555" s="34"/>
      <c r="L555" s="34"/>
      <c r="M555" s="34"/>
      <c r="N555" s="34"/>
      <c r="O555" s="34"/>
      <c r="P555" s="34"/>
      <c r="Q555" s="34"/>
      <c r="R555" s="34"/>
      <c r="S555" s="34"/>
      <c r="T555" s="34"/>
      <c r="U555" s="34"/>
      <c r="V555" s="34"/>
      <c r="W555" s="34"/>
      <c r="X555" s="34"/>
      <c r="Y555" s="34"/>
      <c r="Z555" s="34"/>
      <c r="AA555" s="34"/>
      <c r="AB555" s="34"/>
      <c r="AC555" s="34"/>
      <c r="AD555" s="34"/>
      <c r="AE555" s="34"/>
      <c r="AF555" s="34"/>
      <c r="AG555" s="34"/>
      <c r="AH555" s="34"/>
      <c r="AI555" s="34"/>
      <c r="AJ555" s="34"/>
      <c r="AK555" s="34"/>
      <c r="AL555" s="34"/>
      <c r="AM555" s="34"/>
      <c r="AN555" s="34"/>
      <c r="AO555" s="34"/>
      <c r="AP555" s="34"/>
      <c r="AQ555" s="34"/>
      <c r="AR555" s="34"/>
      <c r="AS555" s="34"/>
      <c r="AT555" s="34"/>
      <c r="AU555" s="34"/>
      <c r="AV555" s="34"/>
      <c r="AW555" s="34"/>
      <c r="AX555" s="34"/>
      <c r="AY555" s="34"/>
      <c r="AZ555" s="34"/>
    </row>
    <row r="556" spans="1:52" x14ac:dyDescent="0.25">
      <c r="A556" s="34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34"/>
      <c r="AX556" s="34"/>
      <c r="AY556" s="34"/>
      <c r="AZ556" s="34"/>
    </row>
    <row r="557" spans="1:52" x14ac:dyDescent="0.25">
      <c r="A557" s="34"/>
      <c r="B557" s="34"/>
      <c r="C557" s="34"/>
      <c r="D557" s="34"/>
      <c r="E557" s="34"/>
      <c r="F557" s="34"/>
      <c r="G557" s="34"/>
      <c r="H557" s="34"/>
      <c r="I557" s="34"/>
      <c r="J557" s="34"/>
      <c r="K557" s="34"/>
      <c r="L557" s="34"/>
      <c r="M557" s="34"/>
      <c r="N557" s="34"/>
      <c r="O557" s="34"/>
      <c r="P557" s="34"/>
      <c r="Q557" s="34"/>
      <c r="R557" s="34"/>
      <c r="S557" s="34"/>
      <c r="T557" s="34"/>
      <c r="U557" s="34"/>
      <c r="V557" s="34"/>
      <c r="W557" s="34"/>
      <c r="X557" s="34"/>
      <c r="Y557" s="34"/>
      <c r="Z557" s="34"/>
      <c r="AA557" s="34"/>
      <c r="AB557" s="34"/>
      <c r="AC557" s="34"/>
      <c r="AD557" s="34"/>
      <c r="AE557" s="34"/>
      <c r="AF557" s="34"/>
      <c r="AG557" s="34"/>
      <c r="AH557" s="34"/>
      <c r="AI557" s="34"/>
      <c r="AJ557" s="34"/>
      <c r="AK557" s="34"/>
      <c r="AL557" s="34"/>
      <c r="AM557" s="34"/>
      <c r="AN557" s="34"/>
      <c r="AO557" s="34"/>
      <c r="AP557" s="34"/>
      <c r="AQ557" s="34"/>
      <c r="AR557" s="34"/>
      <c r="AS557" s="34"/>
      <c r="AT557" s="34"/>
      <c r="AU557" s="34"/>
      <c r="AV557" s="34"/>
      <c r="AW557" s="34"/>
      <c r="AX557" s="34"/>
      <c r="AY557" s="34"/>
      <c r="AZ557" s="34"/>
    </row>
    <row r="558" spans="1:52" x14ac:dyDescent="0.25">
      <c r="A558" s="34"/>
      <c r="B558" s="34"/>
      <c r="C558" s="34"/>
      <c r="D558" s="34"/>
      <c r="E558" s="34"/>
      <c r="F558" s="34"/>
      <c r="G558" s="34"/>
      <c r="H558" s="34"/>
      <c r="I558" s="34"/>
      <c r="J558" s="34"/>
      <c r="K558" s="34"/>
      <c r="L558" s="34"/>
      <c r="M558" s="34"/>
      <c r="N558" s="34"/>
      <c r="O558" s="34"/>
      <c r="P558" s="34"/>
      <c r="Q558" s="34"/>
      <c r="R558" s="34"/>
      <c r="S558" s="34"/>
      <c r="T558" s="34"/>
      <c r="U558" s="34"/>
      <c r="V558" s="34"/>
      <c r="W558" s="34"/>
      <c r="X558" s="34"/>
      <c r="Y558" s="34"/>
      <c r="Z558" s="34"/>
      <c r="AA558" s="34"/>
      <c r="AB558" s="34"/>
      <c r="AC558" s="34"/>
      <c r="AD558" s="34"/>
      <c r="AE558" s="34"/>
      <c r="AF558" s="34"/>
      <c r="AG558" s="34"/>
      <c r="AH558" s="34"/>
      <c r="AI558" s="34"/>
      <c r="AJ558" s="34"/>
      <c r="AK558" s="34"/>
      <c r="AL558" s="34"/>
      <c r="AM558" s="34"/>
      <c r="AN558" s="34"/>
      <c r="AO558" s="34"/>
      <c r="AP558" s="34"/>
      <c r="AQ558" s="34"/>
      <c r="AR558" s="34"/>
      <c r="AS558" s="34"/>
      <c r="AT558" s="34"/>
      <c r="AU558" s="34"/>
      <c r="AV558" s="34"/>
      <c r="AW558" s="34"/>
      <c r="AX558" s="34"/>
      <c r="AY558" s="34"/>
      <c r="AZ558" s="34"/>
    </row>
    <row r="559" spans="1:52" x14ac:dyDescent="0.25">
      <c r="A559" s="34"/>
      <c r="B559" s="34"/>
      <c r="C559" s="34"/>
      <c r="D559" s="34"/>
      <c r="E559" s="34"/>
      <c r="F559" s="34"/>
      <c r="G559" s="34"/>
      <c r="H559" s="34"/>
      <c r="I559" s="34"/>
      <c r="J559" s="34"/>
      <c r="K559" s="34"/>
      <c r="L559" s="34"/>
      <c r="M559" s="34"/>
      <c r="N559" s="34"/>
      <c r="O559" s="34"/>
      <c r="P559" s="34"/>
      <c r="Q559" s="34"/>
      <c r="R559" s="34"/>
      <c r="S559" s="34"/>
      <c r="T559" s="34"/>
      <c r="U559" s="34"/>
      <c r="V559" s="34"/>
      <c r="W559" s="34"/>
      <c r="X559" s="34"/>
      <c r="Y559" s="34"/>
      <c r="Z559" s="34"/>
      <c r="AA559" s="34"/>
      <c r="AB559" s="34"/>
      <c r="AC559" s="34"/>
      <c r="AD559" s="34"/>
      <c r="AE559" s="34"/>
      <c r="AF559" s="34"/>
      <c r="AG559" s="34"/>
      <c r="AH559" s="34"/>
      <c r="AI559" s="34"/>
      <c r="AJ559" s="34"/>
      <c r="AK559" s="34"/>
      <c r="AL559" s="34"/>
      <c r="AM559" s="34"/>
      <c r="AN559" s="34"/>
      <c r="AO559" s="34"/>
      <c r="AP559" s="34"/>
      <c r="AQ559" s="34"/>
      <c r="AR559" s="34"/>
      <c r="AS559" s="34"/>
      <c r="AT559" s="34"/>
      <c r="AU559" s="34"/>
      <c r="AV559" s="34"/>
      <c r="AW559" s="34"/>
      <c r="AX559" s="34"/>
      <c r="AY559" s="34"/>
      <c r="AZ559" s="34"/>
    </row>
    <row r="560" spans="1:52" x14ac:dyDescent="0.25">
      <c r="A560" s="34"/>
      <c r="B560" s="34"/>
      <c r="C560" s="34"/>
      <c r="D560" s="34"/>
      <c r="E560" s="34"/>
      <c r="F560" s="34"/>
      <c r="G560" s="34"/>
      <c r="H560" s="34"/>
      <c r="I560" s="34"/>
      <c r="J560" s="34"/>
      <c r="K560" s="34"/>
      <c r="L560" s="34"/>
      <c r="M560" s="34"/>
      <c r="N560" s="34"/>
      <c r="O560" s="34"/>
      <c r="P560" s="34"/>
      <c r="Q560" s="34"/>
      <c r="R560" s="34"/>
      <c r="S560" s="34"/>
      <c r="T560" s="34"/>
      <c r="U560" s="34"/>
      <c r="V560" s="34"/>
      <c r="W560" s="34"/>
      <c r="X560" s="34"/>
      <c r="Y560" s="34"/>
      <c r="Z560" s="34"/>
      <c r="AA560" s="34"/>
      <c r="AB560" s="34"/>
      <c r="AC560" s="34"/>
      <c r="AD560" s="34"/>
      <c r="AE560" s="34"/>
      <c r="AF560" s="34"/>
      <c r="AG560" s="34"/>
      <c r="AH560" s="34"/>
      <c r="AI560" s="34"/>
      <c r="AJ560" s="34"/>
      <c r="AK560" s="34"/>
      <c r="AL560" s="34"/>
      <c r="AM560" s="34"/>
      <c r="AN560" s="34"/>
      <c r="AO560" s="34"/>
      <c r="AP560" s="34"/>
      <c r="AQ560" s="34"/>
      <c r="AR560" s="34"/>
      <c r="AS560" s="34"/>
      <c r="AT560" s="34"/>
      <c r="AU560" s="34"/>
      <c r="AV560" s="34"/>
      <c r="AW560" s="34"/>
      <c r="AX560" s="34"/>
      <c r="AY560" s="34"/>
      <c r="AZ560" s="34"/>
    </row>
    <row r="561" spans="1:52" x14ac:dyDescent="0.25">
      <c r="A561" s="34"/>
      <c r="B561" s="34"/>
      <c r="C561" s="34"/>
      <c r="D561" s="34"/>
      <c r="E561" s="34"/>
      <c r="F561" s="34"/>
      <c r="G561" s="34"/>
      <c r="H561" s="34"/>
      <c r="I561" s="34"/>
      <c r="J561" s="34"/>
      <c r="K561" s="34"/>
      <c r="L561" s="34"/>
      <c r="M561" s="34"/>
      <c r="N561" s="34"/>
      <c r="O561" s="34"/>
      <c r="P561" s="34"/>
      <c r="Q561" s="34"/>
      <c r="R561" s="34"/>
      <c r="S561" s="34"/>
      <c r="T561" s="34"/>
      <c r="U561" s="34"/>
      <c r="V561" s="34"/>
      <c r="W561" s="34"/>
      <c r="X561" s="34"/>
      <c r="Y561" s="34"/>
      <c r="Z561" s="34"/>
      <c r="AA561" s="34"/>
      <c r="AB561" s="34"/>
      <c r="AC561" s="34"/>
      <c r="AD561" s="34"/>
      <c r="AE561" s="34"/>
      <c r="AF561" s="34"/>
      <c r="AG561" s="34"/>
      <c r="AH561" s="34"/>
      <c r="AI561" s="34"/>
      <c r="AJ561" s="34"/>
      <c r="AK561" s="34"/>
      <c r="AL561" s="34"/>
      <c r="AM561" s="34"/>
      <c r="AN561" s="34"/>
      <c r="AO561" s="34"/>
      <c r="AP561" s="34"/>
      <c r="AQ561" s="34"/>
      <c r="AR561" s="34"/>
      <c r="AS561" s="34"/>
      <c r="AT561" s="34"/>
      <c r="AU561" s="34"/>
      <c r="AV561" s="34"/>
      <c r="AW561" s="34"/>
      <c r="AX561" s="34"/>
      <c r="AY561" s="34"/>
      <c r="AZ561" s="34"/>
    </row>
    <row r="562" spans="1:52" x14ac:dyDescent="0.25">
      <c r="A562" s="34"/>
      <c r="B562" s="34"/>
      <c r="C562" s="34"/>
      <c r="D562" s="34"/>
      <c r="E562" s="34"/>
      <c r="F562" s="34"/>
      <c r="G562" s="34"/>
      <c r="H562" s="34"/>
      <c r="I562" s="34"/>
      <c r="J562" s="34"/>
      <c r="K562" s="34"/>
      <c r="L562" s="34"/>
      <c r="M562" s="34"/>
      <c r="N562" s="34"/>
      <c r="O562" s="34"/>
      <c r="P562" s="34"/>
      <c r="Q562" s="34"/>
      <c r="R562" s="34"/>
      <c r="S562" s="34"/>
      <c r="T562" s="34"/>
      <c r="U562" s="34"/>
      <c r="V562" s="34"/>
      <c r="W562" s="34"/>
      <c r="X562" s="34"/>
      <c r="Y562" s="34"/>
      <c r="Z562" s="34"/>
      <c r="AA562" s="34"/>
      <c r="AB562" s="34"/>
      <c r="AC562" s="34"/>
      <c r="AD562" s="34"/>
      <c r="AE562" s="34"/>
      <c r="AF562" s="34"/>
      <c r="AG562" s="34"/>
      <c r="AH562" s="34"/>
      <c r="AI562" s="34"/>
      <c r="AJ562" s="34"/>
      <c r="AK562" s="34"/>
      <c r="AL562" s="34"/>
      <c r="AM562" s="34"/>
      <c r="AN562" s="34"/>
      <c r="AO562" s="34"/>
      <c r="AP562" s="34"/>
      <c r="AQ562" s="34"/>
      <c r="AR562" s="34"/>
      <c r="AS562" s="34"/>
      <c r="AT562" s="34"/>
      <c r="AU562" s="34"/>
      <c r="AV562" s="34"/>
      <c r="AW562" s="34"/>
      <c r="AX562" s="34"/>
      <c r="AY562" s="34"/>
      <c r="AZ562" s="34"/>
    </row>
    <row r="563" spans="1:52" x14ac:dyDescent="0.25">
      <c r="A563" s="34"/>
      <c r="B563" s="34"/>
      <c r="C563" s="34"/>
      <c r="D563" s="34"/>
      <c r="E563" s="34"/>
      <c r="F563" s="34"/>
      <c r="G563" s="34"/>
      <c r="H563" s="34"/>
      <c r="I563" s="34"/>
      <c r="J563" s="34"/>
      <c r="K563" s="34"/>
      <c r="L563" s="34"/>
      <c r="M563" s="34"/>
      <c r="N563" s="34"/>
      <c r="O563" s="34"/>
      <c r="P563" s="34"/>
      <c r="Q563" s="34"/>
      <c r="R563" s="34"/>
      <c r="S563" s="34"/>
      <c r="T563" s="34"/>
      <c r="U563" s="34"/>
      <c r="V563" s="34"/>
      <c r="W563" s="34"/>
      <c r="X563" s="34"/>
      <c r="Y563" s="34"/>
      <c r="Z563" s="34"/>
      <c r="AA563" s="34"/>
      <c r="AB563" s="34"/>
      <c r="AC563" s="34"/>
      <c r="AD563" s="34"/>
      <c r="AE563" s="34"/>
      <c r="AF563" s="34"/>
      <c r="AG563" s="34"/>
      <c r="AH563" s="34"/>
      <c r="AI563" s="34"/>
      <c r="AJ563" s="34"/>
      <c r="AK563" s="34"/>
      <c r="AL563" s="34"/>
      <c r="AM563" s="34"/>
      <c r="AN563" s="34"/>
      <c r="AO563" s="34"/>
      <c r="AP563" s="34"/>
      <c r="AQ563" s="34"/>
      <c r="AR563" s="34"/>
      <c r="AS563" s="34"/>
      <c r="AT563" s="34"/>
      <c r="AU563" s="34"/>
      <c r="AV563" s="34"/>
      <c r="AW563" s="34"/>
      <c r="AX563" s="34"/>
      <c r="AY563" s="34"/>
      <c r="AZ563" s="34"/>
    </row>
    <row r="564" spans="1:52" x14ac:dyDescent="0.25">
      <c r="A564" s="34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4"/>
      <c r="AW564" s="34"/>
      <c r="AX564" s="34"/>
      <c r="AY564" s="34"/>
      <c r="AZ564" s="34"/>
    </row>
    <row r="565" spans="1:52" x14ac:dyDescent="0.25">
      <c r="A565" s="34"/>
      <c r="B565" s="34"/>
      <c r="C565" s="34"/>
      <c r="D565" s="34"/>
      <c r="E565" s="34"/>
      <c r="F565" s="34"/>
      <c r="G565" s="34"/>
      <c r="H565" s="34"/>
      <c r="I565" s="34"/>
      <c r="J565" s="34"/>
      <c r="K565" s="34"/>
      <c r="L565" s="34"/>
      <c r="M565" s="34"/>
      <c r="N565" s="34"/>
      <c r="O565" s="34"/>
      <c r="P565" s="34"/>
      <c r="Q565" s="34"/>
      <c r="R565" s="34"/>
      <c r="S565" s="34"/>
      <c r="T565" s="34"/>
      <c r="U565" s="34"/>
      <c r="V565" s="34"/>
      <c r="W565" s="34"/>
      <c r="X565" s="34"/>
      <c r="Y565" s="34"/>
      <c r="Z565" s="34"/>
      <c r="AA565" s="34"/>
      <c r="AB565" s="34"/>
      <c r="AC565" s="34"/>
      <c r="AD565" s="34"/>
      <c r="AE565" s="34"/>
      <c r="AF565" s="34"/>
      <c r="AG565" s="34"/>
      <c r="AH565" s="34"/>
      <c r="AI565" s="34"/>
      <c r="AJ565" s="34"/>
      <c r="AK565" s="34"/>
      <c r="AL565" s="34"/>
      <c r="AM565" s="34"/>
      <c r="AN565" s="34"/>
      <c r="AO565" s="34"/>
      <c r="AP565" s="34"/>
      <c r="AQ565" s="34"/>
      <c r="AR565" s="34"/>
      <c r="AS565" s="34"/>
      <c r="AT565" s="34"/>
      <c r="AU565" s="34"/>
      <c r="AV565" s="34"/>
      <c r="AW565" s="34"/>
      <c r="AX565" s="34"/>
      <c r="AY565" s="34"/>
      <c r="AZ565" s="34"/>
    </row>
    <row r="566" spans="1:52" x14ac:dyDescent="0.25">
      <c r="A566" s="34"/>
      <c r="B566" s="34"/>
      <c r="C566" s="34"/>
      <c r="D566" s="34"/>
      <c r="E566" s="34"/>
      <c r="F566" s="34"/>
      <c r="G566" s="34"/>
      <c r="H566" s="34"/>
      <c r="I566" s="34"/>
      <c r="J566" s="34"/>
      <c r="K566" s="34"/>
      <c r="L566" s="34"/>
      <c r="M566" s="34"/>
      <c r="N566" s="34"/>
      <c r="O566" s="34"/>
      <c r="P566" s="34"/>
      <c r="Q566" s="34"/>
      <c r="R566" s="34"/>
      <c r="S566" s="34"/>
      <c r="T566" s="34"/>
      <c r="U566" s="34"/>
      <c r="V566" s="34"/>
      <c r="W566" s="34"/>
      <c r="X566" s="34"/>
      <c r="Y566" s="34"/>
      <c r="Z566" s="34"/>
      <c r="AA566" s="34"/>
      <c r="AB566" s="34"/>
      <c r="AC566" s="34"/>
      <c r="AD566" s="34"/>
      <c r="AE566" s="34"/>
      <c r="AF566" s="34"/>
      <c r="AG566" s="34"/>
      <c r="AH566" s="34"/>
      <c r="AI566" s="34"/>
      <c r="AJ566" s="34"/>
      <c r="AK566" s="34"/>
      <c r="AL566" s="34"/>
      <c r="AM566" s="34"/>
      <c r="AN566" s="34"/>
      <c r="AO566" s="34"/>
      <c r="AP566" s="34"/>
      <c r="AQ566" s="34"/>
      <c r="AR566" s="34"/>
      <c r="AS566" s="34"/>
      <c r="AT566" s="34"/>
      <c r="AU566" s="34"/>
      <c r="AV566" s="34"/>
      <c r="AW566" s="34"/>
      <c r="AX566" s="34"/>
      <c r="AY566" s="34"/>
      <c r="AZ566" s="34"/>
    </row>
    <row r="567" spans="1:52" x14ac:dyDescent="0.25">
      <c r="A567" s="34"/>
      <c r="B567" s="34"/>
      <c r="C567" s="34"/>
      <c r="D567" s="34"/>
      <c r="E567" s="34"/>
      <c r="F567" s="34"/>
      <c r="G567" s="34"/>
      <c r="H567" s="34"/>
      <c r="I567" s="34"/>
      <c r="J567" s="34"/>
      <c r="K567" s="34"/>
      <c r="L567" s="34"/>
      <c r="M567" s="34"/>
      <c r="N567" s="34"/>
      <c r="O567" s="34"/>
      <c r="P567" s="34"/>
      <c r="Q567" s="34"/>
      <c r="R567" s="34"/>
      <c r="S567" s="34"/>
      <c r="T567" s="34"/>
      <c r="U567" s="34"/>
      <c r="V567" s="34"/>
      <c r="W567" s="34"/>
      <c r="X567" s="34"/>
      <c r="Y567" s="34"/>
      <c r="Z567" s="34"/>
      <c r="AA567" s="34"/>
      <c r="AB567" s="34"/>
      <c r="AC567" s="34"/>
      <c r="AD567" s="34"/>
      <c r="AE567" s="34"/>
      <c r="AF567" s="34"/>
      <c r="AG567" s="34"/>
      <c r="AH567" s="34"/>
      <c r="AI567" s="34"/>
      <c r="AJ567" s="34"/>
      <c r="AK567" s="34"/>
      <c r="AL567" s="34"/>
      <c r="AM567" s="34"/>
      <c r="AN567" s="34"/>
      <c r="AO567" s="34"/>
      <c r="AP567" s="34"/>
      <c r="AQ567" s="34"/>
      <c r="AR567" s="34"/>
      <c r="AS567" s="34"/>
      <c r="AT567" s="34"/>
      <c r="AU567" s="34"/>
      <c r="AV567" s="34"/>
      <c r="AW567" s="34"/>
      <c r="AX567" s="34"/>
      <c r="AY567" s="34"/>
      <c r="AZ567" s="34"/>
    </row>
    <row r="568" spans="1:52" x14ac:dyDescent="0.25">
      <c r="A568" s="34"/>
      <c r="B568" s="34"/>
      <c r="C568" s="34"/>
      <c r="D568" s="34"/>
      <c r="E568" s="34"/>
      <c r="F568" s="34"/>
      <c r="G568" s="34"/>
      <c r="H568" s="34"/>
      <c r="I568" s="34"/>
      <c r="J568" s="34"/>
      <c r="K568" s="34"/>
      <c r="L568" s="34"/>
      <c r="M568" s="34"/>
      <c r="N568" s="34"/>
      <c r="O568" s="34"/>
      <c r="P568" s="34"/>
      <c r="Q568" s="34"/>
      <c r="R568" s="34"/>
      <c r="S568" s="34"/>
      <c r="T568" s="34"/>
      <c r="U568" s="34"/>
      <c r="V568" s="34"/>
      <c r="W568" s="34"/>
      <c r="X568" s="34"/>
      <c r="Y568" s="34"/>
      <c r="Z568" s="34"/>
      <c r="AA568" s="34"/>
      <c r="AB568" s="34"/>
      <c r="AC568" s="34"/>
      <c r="AD568" s="34"/>
      <c r="AE568" s="34"/>
      <c r="AF568" s="34"/>
      <c r="AG568" s="34"/>
      <c r="AH568" s="34"/>
      <c r="AI568" s="34"/>
      <c r="AJ568" s="34"/>
      <c r="AK568" s="34"/>
      <c r="AL568" s="34"/>
      <c r="AM568" s="34"/>
      <c r="AN568" s="34"/>
      <c r="AO568" s="34"/>
      <c r="AP568" s="34"/>
      <c r="AQ568" s="34"/>
      <c r="AR568" s="34"/>
      <c r="AS568" s="34"/>
      <c r="AT568" s="34"/>
      <c r="AU568" s="34"/>
      <c r="AV568" s="34"/>
      <c r="AW568" s="34"/>
      <c r="AX568" s="34"/>
      <c r="AY568" s="34"/>
      <c r="AZ568" s="34"/>
    </row>
    <row r="569" spans="1:52" x14ac:dyDescent="0.25">
      <c r="A569" s="34"/>
      <c r="B569" s="34"/>
      <c r="C569" s="34"/>
      <c r="D569" s="34"/>
      <c r="E569" s="34"/>
      <c r="F569" s="34"/>
      <c r="G569" s="34"/>
      <c r="H569" s="34"/>
      <c r="I569" s="34"/>
      <c r="J569" s="34"/>
      <c r="K569" s="34"/>
      <c r="L569" s="34"/>
      <c r="M569" s="34"/>
      <c r="N569" s="34"/>
      <c r="O569" s="34"/>
      <c r="P569" s="34"/>
      <c r="Q569" s="34"/>
      <c r="R569" s="34"/>
      <c r="S569" s="34"/>
      <c r="T569" s="34"/>
      <c r="U569" s="34"/>
      <c r="V569" s="34"/>
      <c r="W569" s="34"/>
      <c r="X569" s="34"/>
      <c r="Y569" s="34"/>
      <c r="Z569" s="34"/>
      <c r="AA569" s="34"/>
      <c r="AB569" s="34"/>
      <c r="AC569" s="34"/>
      <c r="AD569" s="34"/>
      <c r="AE569" s="34"/>
      <c r="AF569" s="34"/>
      <c r="AG569" s="34"/>
      <c r="AH569" s="34"/>
      <c r="AI569" s="34"/>
      <c r="AJ569" s="34"/>
      <c r="AK569" s="34"/>
      <c r="AL569" s="34"/>
      <c r="AM569" s="34"/>
      <c r="AN569" s="34"/>
      <c r="AO569" s="34"/>
      <c r="AP569" s="34"/>
      <c r="AQ569" s="34"/>
      <c r="AR569" s="34"/>
      <c r="AS569" s="34"/>
      <c r="AT569" s="34"/>
      <c r="AU569" s="34"/>
      <c r="AV569" s="34"/>
      <c r="AW569" s="34"/>
      <c r="AX569" s="34"/>
      <c r="AY569" s="34"/>
      <c r="AZ569" s="34"/>
    </row>
    <row r="570" spans="1:52" x14ac:dyDescent="0.25">
      <c r="A570" s="34"/>
      <c r="B570" s="34"/>
      <c r="C570" s="34"/>
      <c r="D570" s="34"/>
      <c r="E570" s="34"/>
      <c r="F570" s="34"/>
      <c r="G570" s="34"/>
      <c r="H570" s="34"/>
      <c r="I570" s="34"/>
      <c r="J570" s="34"/>
      <c r="K570" s="34"/>
      <c r="L570" s="34"/>
      <c r="M570" s="34"/>
      <c r="N570" s="34"/>
      <c r="O570" s="34"/>
      <c r="P570" s="261"/>
      <c r="Q570" s="261"/>
      <c r="R570" s="261"/>
      <c r="S570" s="261"/>
      <c r="T570" s="261"/>
      <c r="U570" s="279" t="s">
        <v>94</v>
      </c>
      <c r="V570" s="279"/>
      <c r="W570" s="279"/>
      <c r="X570" s="279"/>
      <c r="Y570" s="279"/>
      <c r="Z570" s="279"/>
      <c r="AA570" s="34"/>
      <c r="AB570" s="34"/>
      <c r="AC570" s="34"/>
      <c r="AD570" s="34"/>
      <c r="AE570" s="34"/>
      <c r="AF570" s="34"/>
      <c r="AG570" s="34"/>
      <c r="AH570" s="34"/>
      <c r="AI570" s="34"/>
      <c r="AJ570" s="34"/>
      <c r="AK570" s="34"/>
      <c r="AL570" s="34"/>
      <c r="AM570" s="34"/>
      <c r="AN570" s="34"/>
      <c r="AO570" s="34"/>
      <c r="AP570" s="34"/>
      <c r="AQ570" s="34"/>
      <c r="AR570" s="34"/>
      <c r="AS570" s="34"/>
      <c r="AT570" s="34"/>
      <c r="AU570" s="34"/>
      <c r="AV570" s="34"/>
      <c r="AW570" s="34"/>
      <c r="AX570" s="34"/>
      <c r="AY570" s="34"/>
      <c r="AZ570" s="34"/>
    </row>
    <row r="571" spans="1:52" x14ac:dyDescent="0.25">
      <c r="A571" s="34"/>
      <c r="B571" s="34"/>
      <c r="C571" s="34"/>
      <c r="D571" s="34"/>
      <c r="E571" s="34"/>
      <c r="F571" s="34"/>
      <c r="G571" s="34"/>
      <c r="H571" s="34"/>
      <c r="I571" s="34"/>
      <c r="J571" s="34"/>
      <c r="K571" s="34"/>
      <c r="L571" s="34"/>
      <c r="M571" s="34"/>
      <c r="N571" s="34"/>
      <c r="O571" s="34"/>
      <c r="P571" s="261"/>
      <c r="Q571" s="261"/>
      <c r="R571" s="261"/>
      <c r="S571" s="261"/>
      <c r="T571" s="261"/>
      <c r="U571" s="34"/>
      <c r="V571" s="34"/>
      <c r="W571" s="34"/>
      <c r="X571" s="34"/>
      <c r="Y571" s="34"/>
      <c r="Z571" s="34"/>
      <c r="AA571" s="34"/>
      <c r="AB571" s="34"/>
      <c r="AC571" s="34"/>
      <c r="AD571" s="34"/>
      <c r="AE571" s="34"/>
      <c r="AF571" s="34"/>
      <c r="AG571" s="34"/>
      <c r="AH571" s="34"/>
      <c r="AI571" s="34"/>
      <c r="AJ571" s="34"/>
      <c r="AK571" s="34"/>
      <c r="AL571" s="34"/>
      <c r="AM571" s="34"/>
      <c r="AN571" s="34"/>
      <c r="AO571" s="34"/>
      <c r="AP571" s="34"/>
      <c r="AQ571" s="34"/>
      <c r="AR571" s="34"/>
      <c r="AS571" s="34"/>
      <c r="AT571" s="34"/>
      <c r="AU571" s="34"/>
      <c r="AV571" s="34"/>
      <c r="AW571" s="34"/>
      <c r="AX571" s="34"/>
      <c r="AY571" s="34"/>
      <c r="AZ571" s="34"/>
    </row>
    <row r="572" spans="1:52" x14ac:dyDescent="0.25">
      <c r="A572" s="34"/>
      <c r="B572" s="34"/>
      <c r="C572" s="34"/>
      <c r="D572" s="34"/>
      <c r="E572" s="34"/>
      <c r="F572" s="34"/>
      <c r="G572" s="34"/>
      <c r="H572" s="34"/>
      <c r="I572" s="34"/>
      <c r="J572" s="34"/>
      <c r="K572" s="34"/>
      <c r="L572" s="34"/>
      <c r="M572" s="34"/>
      <c r="N572" s="34"/>
      <c r="O572" s="34"/>
      <c r="P572" s="34"/>
      <c r="Q572" s="34"/>
      <c r="R572" s="34"/>
      <c r="S572" s="34"/>
      <c r="T572" s="34"/>
      <c r="U572" s="34"/>
      <c r="V572" s="34"/>
      <c r="W572" s="34"/>
      <c r="X572" s="34"/>
      <c r="Y572" s="34"/>
      <c r="Z572" s="34"/>
      <c r="AA572" s="34"/>
      <c r="AB572" s="34"/>
      <c r="AC572" s="34"/>
      <c r="AD572" s="34"/>
      <c r="AE572" s="34"/>
      <c r="AF572" s="34"/>
      <c r="AG572" s="34"/>
      <c r="AH572" s="34"/>
      <c r="AI572" s="34"/>
      <c r="AJ572" s="34"/>
      <c r="AK572" s="34"/>
      <c r="AL572" s="34"/>
      <c r="AM572" s="34"/>
      <c r="AN572" s="34"/>
      <c r="AO572" s="34"/>
      <c r="AP572" s="34"/>
      <c r="AQ572" s="34"/>
      <c r="AR572" s="34"/>
      <c r="AS572" s="34"/>
      <c r="AT572" s="34"/>
      <c r="AU572" s="34"/>
      <c r="AV572" s="34"/>
      <c r="AW572" s="34"/>
      <c r="AX572" s="34"/>
      <c r="AY572" s="34"/>
      <c r="AZ572" s="34"/>
    </row>
    <row r="573" spans="1:52" x14ac:dyDescent="0.25">
      <c r="A573" s="34"/>
      <c r="B573" s="34"/>
      <c r="C573" s="34"/>
      <c r="D573" s="34"/>
      <c r="E573" s="34"/>
      <c r="F573" s="34"/>
      <c r="G573" s="34"/>
      <c r="H573" s="34"/>
      <c r="I573" s="34"/>
      <c r="J573" s="34"/>
      <c r="K573" s="34"/>
      <c r="L573" s="34"/>
      <c r="M573" s="34"/>
      <c r="N573" s="34"/>
      <c r="O573" s="34"/>
      <c r="P573" s="34"/>
      <c r="Q573" s="34"/>
      <c r="R573" s="34"/>
      <c r="S573" s="34"/>
      <c r="T573" s="34"/>
      <c r="U573" s="34"/>
      <c r="V573" s="34"/>
      <c r="W573" s="34"/>
      <c r="X573" s="34"/>
      <c r="Y573" s="34"/>
      <c r="Z573" s="34"/>
      <c r="AA573" s="34"/>
      <c r="AB573" s="34"/>
      <c r="AC573" s="34"/>
      <c r="AD573" s="34"/>
      <c r="AE573" s="34"/>
      <c r="AF573" s="34"/>
      <c r="AG573" s="34"/>
      <c r="AH573" s="34"/>
      <c r="AI573" s="34"/>
      <c r="AJ573" s="34"/>
      <c r="AK573" s="34"/>
      <c r="AL573" s="34"/>
      <c r="AM573" s="34"/>
      <c r="AN573" s="34"/>
      <c r="AO573" s="34"/>
      <c r="AP573" s="34"/>
      <c r="AQ573" s="34"/>
      <c r="AR573" s="34"/>
      <c r="AS573" s="34"/>
      <c r="AT573" s="34"/>
      <c r="AU573" s="34"/>
      <c r="AV573" s="34"/>
      <c r="AW573" s="34"/>
      <c r="AX573" s="34"/>
      <c r="AY573" s="34"/>
      <c r="AZ573" s="34"/>
    </row>
    <row r="574" spans="1:52" x14ac:dyDescent="0.25">
      <c r="A574" s="34"/>
      <c r="B574" s="34"/>
      <c r="C574" s="34"/>
      <c r="D574" s="34"/>
      <c r="E574" s="34"/>
      <c r="F574" s="34"/>
      <c r="G574" s="34"/>
      <c r="H574" s="34"/>
      <c r="I574" s="34"/>
      <c r="J574" s="34"/>
      <c r="K574" s="34"/>
      <c r="L574" s="34"/>
      <c r="M574" s="34"/>
      <c r="N574" s="34"/>
      <c r="O574" s="34"/>
      <c r="P574" s="34"/>
      <c r="Q574" s="34"/>
      <c r="R574" s="34"/>
      <c r="S574" s="34"/>
      <c r="T574" s="34"/>
      <c r="U574" s="34"/>
      <c r="V574" s="34"/>
      <c r="W574" s="34"/>
      <c r="X574" s="34"/>
      <c r="Y574" s="34"/>
      <c r="Z574" s="34"/>
      <c r="AA574" s="34"/>
      <c r="AB574" s="34"/>
      <c r="AC574" s="34"/>
      <c r="AD574" s="34"/>
      <c r="AE574" s="34"/>
      <c r="AF574" s="34"/>
      <c r="AG574" s="34"/>
      <c r="AH574" s="34"/>
      <c r="AI574" s="34"/>
      <c r="AJ574" s="34"/>
      <c r="AK574" s="34"/>
      <c r="AL574" s="34"/>
      <c r="AM574" s="34"/>
      <c r="AN574" s="34"/>
      <c r="AO574" s="34"/>
      <c r="AP574" s="34"/>
      <c r="AQ574" s="34"/>
      <c r="AR574" s="34"/>
      <c r="AS574" s="34"/>
      <c r="AT574" s="34"/>
      <c r="AU574" s="34"/>
      <c r="AV574" s="34"/>
      <c r="AW574" s="34"/>
      <c r="AX574" s="34"/>
      <c r="AY574" s="34"/>
      <c r="AZ574" s="34"/>
    </row>
    <row r="575" spans="1:52" x14ac:dyDescent="0.25">
      <c r="A575" s="34"/>
      <c r="B575" s="34"/>
      <c r="C575" s="34"/>
      <c r="D575" s="34"/>
      <c r="E575" s="34"/>
      <c r="F575" s="34"/>
      <c r="G575" s="34"/>
      <c r="H575" s="34"/>
      <c r="I575" s="34"/>
      <c r="J575" s="34"/>
      <c r="K575" s="34"/>
      <c r="L575" s="34"/>
      <c r="M575" s="34"/>
      <c r="N575" s="34"/>
      <c r="O575" s="34"/>
      <c r="P575" s="34"/>
      <c r="Q575" s="34"/>
      <c r="R575" s="34"/>
      <c r="S575" s="34"/>
      <c r="T575" s="34"/>
      <c r="U575" s="34"/>
      <c r="V575" s="34"/>
      <c r="W575" s="34"/>
      <c r="X575" s="34"/>
      <c r="Y575" s="34"/>
      <c r="Z575" s="34"/>
      <c r="AA575" s="34"/>
      <c r="AB575" s="34"/>
      <c r="AC575" s="34"/>
      <c r="AD575" s="34"/>
      <c r="AE575" s="34"/>
      <c r="AF575" s="34"/>
      <c r="AG575" s="34"/>
      <c r="AH575" s="34"/>
      <c r="AI575" s="34"/>
      <c r="AJ575" s="34"/>
      <c r="AK575" s="34"/>
      <c r="AL575" s="34"/>
      <c r="AM575" s="34"/>
      <c r="AN575" s="34"/>
      <c r="AO575" s="34"/>
      <c r="AP575" s="34"/>
      <c r="AQ575" s="34"/>
      <c r="AR575" s="34"/>
      <c r="AS575" s="34"/>
      <c r="AT575" s="34"/>
      <c r="AU575" s="34"/>
      <c r="AV575" s="34"/>
      <c r="AW575" s="34"/>
      <c r="AX575" s="34"/>
      <c r="AY575" s="34"/>
      <c r="AZ575" s="34"/>
    </row>
    <row r="576" spans="1:52" x14ac:dyDescent="0.25">
      <c r="A576" s="34"/>
      <c r="B576" s="34"/>
      <c r="C576" s="34"/>
      <c r="D576" s="34"/>
      <c r="E576" s="34"/>
      <c r="F576" s="34"/>
      <c r="G576" s="34"/>
      <c r="H576" s="34"/>
      <c r="I576" s="34"/>
      <c r="J576" s="34"/>
      <c r="K576" s="34"/>
      <c r="L576" s="34"/>
      <c r="M576" s="34"/>
      <c r="N576" s="34"/>
      <c r="O576" s="34"/>
      <c r="P576" s="34"/>
      <c r="Q576" s="34"/>
      <c r="R576" s="34"/>
      <c r="S576" s="34"/>
      <c r="T576" s="34"/>
      <c r="U576" s="34"/>
      <c r="V576" s="34"/>
      <c r="W576" s="34"/>
      <c r="X576" s="34"/>
      <c r="Y576" s="34"/>
      <c r="Z576" s="34"/>
      <c r="AA576" s="34"/>
      <c r="AB576" s="34"/>
      <c r="AC576" s="34"/>
      <c r="AD576" s="34"/>
      <c r="AE576" s="34"/>
      <c r="AF576" s="34"/>
      <c r="AG576" s="34"/>
      <c r="AH576" s="34"/>
      <c r="AI576" s="34"/>
      <c r="AJ576" s="34"/>
      <c r="AK576" s="34"/>
      <c r="AL576" s="34"/>
      <c r="AM576" s="34"/>
      <c r="AN576" s="34"/>
      <c r="AO576" s="34"/>
      <c r="AP576" s="34"/>
      <c r="AQ576" s="34"/>
      <c r="AR576" s="34"/>
      <c r="AS576" s="34"/>
      <c r="AT576" s="34"/>
      <c r="AU576" s="34"/>
      <c r="AV576" s="34"/>
      <c r="AW576" s="34"/>
      <c r="AX576" s="34"/>
      <c r="AY576" s="34"/>
      <c r="AZ576" s="34"/>
    </row>
    <row r="577" spans="1:52" x14ac:dyDescent="0.25">
      <c r="A577" s="34"/>
      <c r="B577" s="34"/>
      <c r="C577" s="34"/>
      <c r="D577" s="34"/>
      <c r="E577" s="34"/>
      <c r="F577" s="34"/>
      <c r="G577" s="34"/>
      <c r="H577" s="34"/>
      <c r="I577" s="34"/>
      <c r="J577" s="34"/>
      <c r="K577" s="34"/>
      <c r="L577" s="34"/>
      <c r="M577" s="34"/>
      <c r="N577" s="34"/>
      <c r="O577" s="34"/>
      <c r="P577" s="34"/>
      <c r="Q577" s="34"/>
      <c r="R577" s="34"/>
      <c r="S577" s="34"/>
      <c r="T577" s="34"/>
      <c r="U577" s="34"/>
      <c r="V577" s="34"/>
      <c r="W577" s="34"/>
      <c r="X577" s="34"/>
      <c r="Y577" s="34"/>
      <c r="Z577" s="34"/>
      <c r="AA577" s="34"/>
      <c r="AB577" s="34"/>
      <c r="AC577" s="34"/>
      <c r="AD577" s="34"/>
      <c r="AE577" s="34"/>
      <c r="AF577" s="34"/>
      <c r="AG577" s="34"/>
      <c r="AH577" s="34"/>
      <c r="AI577" s="34"/>
      <c r="AJ577" s="34"/>
      <c r="AK577" s="34"/>
      <c r="AL577" s="34"/>
      <c r="AM577" s="34"/>
      <c r="AN577" s="34"/>
      <c r="AO577" s="34"/>
      <c r="AP577" s="34"/>
      <c r="AQ577" s="34"/>
      <c r="AR577" s="34"/>
      <c r="AS577" s="34"/>
      <c r="AT577" s="34"/>
      <c r="AU577" s="34"/>
      <c r="AV577" s="34"/>
      <c r="AW577" s="34"/>
      <c r="AX577" s="34"/>
      <c r="AY577" s="34"/>
      <c r="AZ577" s="34"/>
    </row>
    <row r="578" spans="1:52" x14ac:dyDescent="0.25">
      <c r="A578" s="34"/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34"/>
      <c r="AS578" s="34"/>
      <c r="AT578" s="34"/>
      <c r="AU578" s="34"/>
      <c r="AV578" s="34"/>
      <c r="AW578" s="34"/>
      <c r="AX578" s="34"/>
      <c r="AY578" s="34"/>
      <c r="AZ578" s="34"/>
    </row>
    <row r="579" spans="1:52" x14ac:dyDescent="0.25">
      <c r="A579" s="34"/>
      <c r="B579" s="34"/>
      <c r="C579" s="34"/>
      <c r="D579" s="34"/>
      <c r="E579" s="34"/>
      <c r="F579" s="34"/>
      <c r="G579" s="34"/>
      <c r="H579" s="34"/>
      <c r="I579" s="34"/>
      <c r="J579" s="34"/>
      <c r="K579" s="34"/>
      <c r="L579" s="34"/>
      <c r="M579" s="34"/>
      <c r="N579" s="34"/>
      <c r="O579" s="34"/>
      <c r="P579" s="34"/>
      <c r="Q579" s="34"/>
      <c r="R579" s="34"/>
      <c r="S579" s="34"/>
      <c r="T579" s="34"/>
      <c r="U579" s="34"/>
      <c r="V579" s="34"/>
      <c r="W579" s="34"/>
      <c r="X579" s="34"/>
      <c r="Y579" s="34"/>
      <c r="Z579" s="34"/>
      <c r="AA579" s="34"/>
      <c r="AB579" s="34"/>
      <c r="AC579" s="34"/>
      <c r="AD579" s="34"/>
      <c r="AE579" s="34"/>
      <c r="AF579" s="34"/>
      <c r="AG579" s="34"/>
      <c r="AH579" s="34"/>
      <c r="AI579" s="34"/>
      <c r="AJ579" s="34"/>
      <c r="AK579" s="34"/>
      <c r="AL579" s="34"/>
      <c r="AM579" s="34"/>
      <c r="AN579" s="34"/>
      <c r="AO579" s="34"/>
      <c r="AP579" s="34"/>
      <c r="AQ579" s="34"/>
      <c r="AR579" s="34"/>
      <c r="AS579" s="34"/>
      <c r="AT579" s="34"/>
      <c r="AU579" s="34"/>
      <c r="AV579" s="34"/>
      <c r="AW579" s="34"/>
      <c r="AX579" s="34"/>
      <c r="AY579" s="34"/>
      <c r="AZ579" s="34"/>
    </row>
    <row r="580" spans="1:52" x14ac:dyDescent="0.25">
      <c r="A580" s="34"/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34"/>
      <c r="AS580" s="34"/>
      <c r="AT580" s="34"/>
      <c r="AU580" s="34"/>
      <c r="AV580" s="34"/>
      <c r="AW580" s="34"/>
      <c r="AX580" s="34"/>
      <c r="AY580" s="34"/>
      <c r="AZ580" s="34"/>
    </row>
    <row r="581" spans="1:52" x14ac:dyDescent="0.25">
      <c r="A581" s="34"/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34"/>
      <c r="AS581" s="34"/>
      <c r="AT581" s="34"/>
      <c r="AU581" s="34"/>
      <c r="AV581" s="34"/>
      <c r="AW581" s="34"/>
      <c r="AX581" s="34"/>
      <c r="AY581" s="34"/>
      <c r="AZ581" s="34"/>
    </row>
    <row r="582" spans="1:52" x14ac:dyDescent="0.25">
      <c r="A582" s="34"/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34"/>
      <c r="AS582" s="34"/>
      <c r="AT582" s="34"/>
      <c r="AU582" s="34"/>
      <c r="AV582" s="34"/>
      <c r="AW582" s="34"/>
      <c r="AX582" s="34"/>
      <c r="AY582" s="34"/>
      <c r="AZ582" s="34"/>
    </row>
    <row r="583" spans="1:52" x14ac:dyDescent="0.25">
      <c r="A583" s="34"/>
      <c r="B583" s="34"/>
      <c r="C583" s="34"/>
      <c r="D583" s="34"/>
      <c r="E583" s="34"/>
      <c r="F583" s="34"/>
      <c r="G583" s="34"/>
      <c r="H583" s="34"/>
      <c r="I583" s="34"/>
      <c r="J583" s="34"/>
      <c r="K583" s="34"/>
      <c r="L583" s="34"/>
      <c r="M583" s="34"/>
      <c r="N583" s="34"/>
      <c r="O583" s="34"/>
      <c r="P583" s="34"/>
      <c r="Q583" s="34"/>
      <c r="R583" s="34"/>
      <c r="S583" s="34"/>
      <c r="T583" s="34"/>
      <c r="U583" s="34"/>
      <c r="V583" s="34"/>
      <c r="W583" s="34"/>
      <c r="X583" s="34"/>
      <c r="Y583" s="34"/>
      <c r="Z583" s="34"/>
      <c r="AA583" s="34"/>
      <c r="AB583" s="34"/>
      <c r="AC583" s="34"/>
      <c r="AD583" s="34"/>
      <c r="AE583" s="34"/>
      <c r="AF583" s="34"/>
      <c r="AG583" s="34"/>
      <c r="AH583" s="34"/>
      <c r="AI583" s="34"/>
      <c r="AJ583" s="34"/>
      <c r="AK583" s="34"/>
      <c r="AL583" s="34"/>
      <c r="AM583" s="34"/>
      <c r="AN583" s="34"/>
      <c r="AO583" s="34"/>
      <c r="AP583" s="34"/>
      <c r="AQ583" s="34"/>
      <c r="AR583" s="34"/>
      <c r="AS583" s="34"/>
      <c r="AT583" s="34"/>
      <c r="AU583" s="34"/>
      <c r="AV583" s="34"/>
      <c r="AW583" s="34"/>
      <c r="AX583" s="34"/>
      <c r="AY583" s="34"/>
      <c r="AZ583" s="34"/>
    </row>
    <row r="584" spans="1:52" x14ac:dyDescent="0.25">
      <c r="A584" s="34"/>
      <c r="B584" s="34"/>
      <c r="C584" s="34"/>
      <c r="D584" s="34"/>
      <c r="E584" s="34"/>
      <c r="F584" s="34"/>
      <c r="G584" s="34"/>
      <c r="H584" s="34"/>
      <c r="I584" s="34"/>
      <c r="J584" s="34"/>
      <c r="K584" s="34"/>
      <c r="L584" s="34"/>
      <c r="M584" s="34"/>
      <c r="N584" s="34"/>
      <c r="O584" s="34"/>
      <c r="P584" s="34"/>
      <c r="Q584" s="34"/>
      <c r="R584" s="34"/>
      <c r="S584" s="34"/>
      <c r="T584" s="34"/>
      <c r="U584" s="34"/>
      <c r="V584" s="34"/>
      <c r="W584" s="34"/>
      <c r="X584" s="34"/>
      <c r="Y584" s="34"/>
      <c r="Z584" s="34"/>
      <c r="AA584" s="34"/>
      <c r="AB584" s="34"/>
      <c r="AC584" s="34"/>
      <c r="AD584" s="34"/>
      <c r="AE584" s="34"/>
      <c r="AF584" s="34"/>
      <c r="AG584" s="34"/>
      <c r="AH584" s="34"/>
      <c r="AI584" s="34"/>
      <c r="AJ584" s="34"/>
      <c r="AK584" s="34"/>
      <c r="AL584" s="34"/>
      <c r="AM584" s="34"/>
      <c r="AN584" s="34"/>
      <c r="AO584" s="34"/>
      <c r="AP584" s="34"/>
      <c r="AQ584" s="34"/>
      <c r="AR584" s="34"/>
      <c r="AS584" s="34"/>
      <c r="AT584" s="34"/>
      <c r="AU584" s="34"/>
      <c r="AV584" s="34"/>
      <c r="AW584" s="34"/>
      <c r="AX584" s="34"/>
      <c r="AY584" s="34"/>
      <c r="AZ584" s="34"/>
    </row>
    <row r="585" spans="1:52" x14ac:dyDescent="0.25">
      <c r="A585" s="34"/>
      <c r="B585" s="34"/>
      <c r="C585" s="34"/>
      <c r="D585" s="34"/>
      <c r="E585" s="34"/>
      <c r="F585" s="34"/>
      <c r="G585" s="34"/>
      <c r="H585" s="34"/>
      <c r="I585" s="34"/>
      <c r="J585" s="34"/>
      <c r="K585" s="34"/>
      <c r="L585" s="34"/>
      <c r="M585" s="34"/>
      <c r="N585" s="34"/>
      <c r="O585" s="34"/>
      <c r="P585" s="34"/>
      <c r="Q585" s="34"/>
      <c r="R585" s="34"/>
      <c r="S585" s="34"/>
      <c r="T585" s="34"/>
      <c r="U585" s="34"/>
      <c r="V585" s="34"/>
      <c r="W585" s="34"/>
      <c r="X585" s="34"/>
      <c r="Y585" s="34"/>
      <c r="Z585" s="34"/>
      <c r="AA585" s="34"/>
      <c r="AB585" s="34"/>
      <c r="AC585" s="34"/>
      <c r="AD585" s="34"/>
      <c r="AE585" s="34"/>
      <c r="AF585" s="34"/>
      <c r="AG585" s="34"/>
      <c r="AH585" s="34"/>
      <c r="AI585" s="34"/>
      <c r="AJ585" s="34"/>
      <c r="AK585" s="34"/>
      <c r="AL585" s="34"/>
      <c r="AM585" s="34"/>
      <c r="AN585" s="34"/>
      <c r="AO585" s="34"/>
      <c r="AP585" s="34"/>
      <c r="AQ585" s="34"/>
      <c r="AR585" s="34"/>
      <c r="AS585" s="34"/>
      <c r="AT585" s="34"/>
      <c r="AU585" s="34"/>
      <c r="AV585" s="34"/>
      <c r="AW585" s="34"/>
      <c r="AX585" s="34"/>
      <c r="AY585" s="34"/>
      <c r="AZ585" s="34"/>
    </row>
    <row r="586" spans="1:52" x14ac:dyDescent="0.25">
      <c r="A586" s="34"/>
      <c r="B586" s="34"/>
      <c r="C586" s="34"/>
      <c r="D586" s="34"/>
      <c r="E586" s="34"/>
      <c r="F586" s="34"/>
      <c r="G586" s="34"/>
      <c r="H586" s="34"/>
      <c r="I586" s="34"/>
      <c r="J586" s="34"/>
      <c r="K586" s="34"/>
      <c r="L586" s="34"/>
      <c r="M586" s="34"/>
      <c r="N586" s="34"/>
      <c r="O586" s="34"/>
      <c r="P586" s="34"/>
      <c r="Q586" s="34"/>
      <c r="R586" s="34"/>
      <c r="S586" s="34"/>
      <c r="T586" s="34"/>
      <c r="U586" s="34"/>
      <c r="V586" s="34"/>
      <c r="W586" s="34"/>
      <c r="X586" s="34"/>
      <c r="Y586" s="34"/>
      <c r="Z586" s="34"/>
      <c r="AA586" s="34"/>
      <c r="AB586" s="34"/>
      <c r="AC586" s="34"/>
      <c r="AD586" s="34"/>
      <c r="AE586" s="34"/>
      <c r="AF586" s="34"/>
      <c r="AG586" s="34"/>
      <c r="AH586" s="34"/>
      <c r="AI586" s="34"/>
      <c r="AJ586" s="34"/>
      <c r="AK586" s="34"/>
      <c r="AL586" s="34"/>
      <c r="AM586" s="34"/>
      <c r="AN586" s="34"/>
      <c r="AO586" s="34"/>
      <c r="AP586" s="34"/>
      <c r="AQ586" s="34"/>
      <c r="AR586" s="34"/>
      <c r="AS586" s="34"/>
      <c r="AT586" s="34"/>
      <c r="AU586" s="34"/>
      <c r="AV586" s="34"/>
      <c r="AW586" s="34"/>
      <c r="AX586" s="34"/>
      <c r="AY586" s="34"/>
      <c r="AZ586" s="34"/>
    </row>
    <row r="587" spans="1:52" x14ac:dyDescent="0.25">
      <c r="A587" s="34"/>
      <c r="B587" s="261" t="s">
        <v>100</v>
      </c>
      <c r="C587" s="261"/>
      <c r="D587" s="261"/>
      <c r="E587" s="261"/>
      <c r="F587" s="261"/>
      <c r="G587" s="41"/>
      <c r="H587" s="34"/>
      <c r="I587" s="261" t="s">
        <v>100</v>
      </c>
      <c r="J587" s="261"/>
      <c r="K587" s="261"/>
      <c r="L587" s="261"/>
      <c r="M587" s="261"/>
      <c r="N587" s="261" t="s">
        <v>95</v>
      </c>
      <c r="O587" s="261"/>
      <c r="P587" s="261"/>
      <c r="Q587" s="261"/>
      <c r="R587" s="261"/>
      <c r="S587" s="98"/>
      <c r="T587" s="34"/>
      <c r="U587" s="34"/>
      <c r="V587" s="34"/>
      <c r="W587" s="34"/>
      <c r="X587" s="34"/>
      <c r="Y587" s="34"/>
      <c r="Z587" s="34"/>
      <c r="AA587" s="34"/>
      <c r="AB587" s="34"/>
      <c r="AC587" s="34"/>
      <c r="AD587" s="34"/>
      <c r="AE587" s="34"/>
      <c r="AF587" s="34"/>
      <c r="AG587" s="34"/>
      <c r="AH587" s="34"/>
      <c r="AI587" s="34"/>
      <c r="AJ587" s="34"/>
      <c r="AK587" s="34"/>
      <c r="AL587" s="34"/>
      <c r="AM587" s="34"/>
      <c r="AN587" s="34"/>
      <c r="AO587" s="34"/>
      <c r="AP587" s="34"/>
      <c r="AQ587" s="34"/>
      <c r="AR587" s="34"/>
      <c r="AS587" s="34"/>
      <c r="AT587" s="34"/>
      <c r="AU587" s="34"/>
      <c r="AV587" s="34"/>
      <c r="AW587" s="34"/>
      <c r="AX587" s="34"/>
      <c r="AY587" s="34"/>
      <c r="AZ587" s="34"/>
    </row>
    <row r="588" spans="1:52" x14ac:dyDescent="0.25">
      <c r="A588" s="34"/>
      <c r="B588" s="259" t="s">
        <v>101</v>
      </c>
      <c r="C588" s="259"/>
      <c r="D588" s="259"/>
      <c r="E588" s="259"/>
      <c r="F588" s="259"/>
      <c r="G588" s="259"/>
      <c r="H588" s="259"/>
      <c r="I588" s="259"/>
      <c r="J588" s="259"/>
      <c r="K588" s="259"/>
      <c r="L588" s="259"/>
      <c r="M588" s="259"/>
      <c r="N588" s="259"/>
      <c r="O588" s="259"/>
      <c r="P588" s="259"/>
      <c r="Q588" s="259"/>
      <c r="R588" s="259"/>
      <c r="S588" s="259"/>
      <c r="T588" s="34"/>
      <c r="U588" s="34"/>
      <c r="V588" s="34"/>
      <c r="W588" s="34"/>
      <c r="X588" s="34"/>
      <c r="Y588" s="34"/>
      <c r="Z588" s="34"/>
      <c r="AA588" s="34"/>
      <c r="AB588" s="34"/>
      <c r="AC588" s="34"/>
      <c r="AD588" s="34"/>
      <c r="AE588" s="34"/>
      <c r="AF588" s="34"/>
      <c r="AG588" s="34"/>
      <c r="AH588" s="34"/>
      <c r="AI588" s="34"/>
      <c r="AJ588" s="34"/>
      <c r="AK588" s="34"/>
      <c r="AL588" s="34"/>
      <c r="AM588" s="34"/>
      <c r="AN588" s="34"/>
      <c r="AO588" s="34"/>
      <c r="AP588" s="34"/>
      <c r="AQ588" s="34"/>
      <c r="AR588" s="34"/>
      <c r="AS588" s="34"/>
      <c r="AT588" s="34"/>
      <c r="AU588" s="34"/>
      <c r="AV588" s="34"/>
      <c r="AW588" s="34"/>
      <c r="AX588" s="34"/>
      <c r="AY588" s="34"/>
      <c r="AZ588" s="34"/>
    </row>
    <row r="589" spans="1:52" x14ac:dyDescent="0.25">
      <c r="A589" s="34"/>
      <c r="B589" s="34"/>
      <c r="C589" s="34"/>
      <c r="D589" s="34"/>
      <c r="E589" s="34"/>
      <c r="F589" s="34"/>
      <c r="G589" s="34"/>
      <c r="H589" s="34"/>
      <c r="I589" s="34"/>
      <c r="J589" s="34"/>
      <c r="K589" s="34"/>
      <c r="L589" s="34"/>
      <c r="M589" s="34"/>
      <c r="N589" s="34"/>
      <c r="O589" s="34"/>
      <c r="P589" s="34"/>
      <c r="Q589" s="34"/>
      <c r="R589" s="34"/>
      <c r="S589" s="34"/>
      <c r="T589" s="34"/>
      <c r="U589" s="34"/>
      <c r="V589" s="34"/>
      <c r="W589" s="34"/>
      <c r="X589" s="34"/>
      <c r="Y589" s="34"/>
      <c r="Z589" s="34"/>
      <c r="AA589" s="34"/>
      <c r="AB589" s="34"/>
      <c r="AC589" s="34"/>
      <c r="AD589" s="34"/>
      <c r="AE589" s="34"/>
      <c r="AF589" s="34"/>
      <c r="AG589" s="34"/>
      <c r="AH589" s="34"/>
      <c r="AI589" s="34"/>
      <c r="AJ589" s="34"/>
      <c r="AK589" s="34"/>
      <c r="AL589" s="34"/>
      <c r="AM589" s="34"/>
      <c r="AN589" s="34"/>
      <c r="AO589" s="34"/>
      <c r="AP589" s="34"/>
      <c r="AQ589" s="34"/>
      <c r="AR589" s="34"/>
      <c r="AS589" s="34"/>
      <c r="AT589" s="34"/>
      <c r="AU589" s="34"/>
      <c r="AV589" s="34"/>
      <c r="AW589" s="34"/>
      <c r="AX589" s="34"/>
      <c r="AY589" s="34"/>
      <c r="AZ589" s="34"/>
    </row>
    <row r="599" spans="1:23" x14ac:dyDescent="0.25">
      <c r="C599" s="281" t="s">
        <v>31</v>
      </c>
      <c r="D599" s="282"/>
      <c r="E599" s="282"/>
      <c r="F599" s="282"/>
      <c r="G599" s="282"/>
      <c r="H599" s="282"/>
      <c r="I599" s="283"/>
      <c r="J599" s="281" t="s">
        <v>49</v>
      </c>
      <c r="K599" s="282"/>
      <c r="L599" s="282"/>
      <c r="M599" s="282"/>
      <c r="N599" s="282"/>
      <c r="O599" s="282"/>
      <c r="P599" s="283"/>
      <c r="Q599" s="281" t="s">
        <v>50</v>
      </c>
      <c r="R599" s="282"/>
      <c r="S599" s="282"/>
      <c r="T599" s="282"/>
      <c r="U599" s="282"/>
      <c r="V599" s="282"/>
      <c r="W599" s="283"/>
    </row>
    <row r="600" spans="1:23" x14ac:dyDescent="0.25">
      <c r="B600" s="109"/>
      <c r="C600" s="124">
        <v>4</v>
      </c>
      <c r="D600" s="124">
        <v>5</v>
      </c>
      <c r="E600" s="124">
        <v>6</v>
      </c>
      <c r="F600" s="124">
        <v>7</v>
      </c>
      <c r="G600" s="124">
        <v>8</v>
      </c>
      <c r="H600" s="124">
        <v>9</v>
      </c>
      <c r="I600" s="124">
        <v>10</v>
      </c>
      <c r="J600" s="124">
        <v>4</v>
      </c>
      <c r="K600" s="124">
        <v>5</v>
      </c>
      <c r="L600" s="124">
        <v>6</v>
      </c>
      <c r="M600" s="124">
        <v>7</v>
      </c>
      <c r="N600" s="124">
        <v>8</v>
      </c>
      <c r="O600" s="124">
        <v>9</v>
      </c>
      <c r="P600" s="124">
        <v>10</v>
      </c>
      <c r="Q600" s="124">
        <v>4</v>
      </c>
      <c r="R600" s="124">
        <v>5</v>
      </c>
      <c r="S600" s="124">
        <v>6</v>
      </c>
      <c r="T600" s="124">
        <v>7</v>
      </c>
      <c r="U600" s="124">
        <v>8</v>
      </c>
      <c r="V600" s="124">
        <v>9</v>
      </c>
      <c r="W600" s="124">
        <v>10</v>
      </c>
    </row>
    <row r="601" spans="1:23" x14ac:dyDescent="0.25">
      <c r="A601" s="280" t="s">
        <v>30</v>
      </c>
      <c r="B601" s="131" t="s">
        <v>110</v>
      </c>
      <c r="C601" s="125">
        <v>73</v>
      </c>
      <c r="D601" s="125">
        <v>108</v>
      </c>
      <c r="E601" s="125">
        <v>146</v>
      </c>
      <c r="F601" s="125">
        <v>201</v>
      </c>
      <c r="G601" s="125">
        <v>284</v>
      </c>
      <c r="H601" s="125">
        <v>345</v>
      </c>
      <c r="I601" s="125">
        <v>429</v>
      </c>
      <c r="J601" s="125">
        <v>73</v>
      </c>
      <c r="K601" s="125">
        <v>119</v>
      </c>
      <c r="L601" s="125">
        <v>170</v>
      </c>
      <c r="M601" s="125">
        <v>233</v>
      </c>
      <c r="N601" s="125">
        <v>286</v>
      </c>
      <c r="O601" s="125">
        <v>378</v>
      </c>
      <c r="P601" s="125">
        <v>459</v>
      </c>
      <c r="Q601" s="125">
        <v>79</v>
      </c>
      <c r="R601" s="125">
        <v>144</v>
      </c>
      <c r="S601" s="125">
        <v>173</v>
      </c>
      <c r="T601" s="125">
        <v>211</v>
      </c>
      <c r="U601" s="125">
        <v>306</v>
      </c>
      <c r="V601" s="125">
        <v>373</v>
      </c>
      <c r="W601" s="125">
        <v>457</v>
      </c>
    </row>
    <row r="602" spans="1:23" x14ac:dyDescent="0.25">
      <c r="A602" s="280"/>
      <c r="B602" s="132" t="s">
        <v>111</v>
      </c>
      <c r="C602" s="126">
        <f>C600^2</f>
        <v>16</v>
      </c>
      <c r="D602" s="126">
        <f t="shared" ref="D602:I602" si="25">D600^2</f>
        <v>25</v>
      </c>
      <c r="E602" s="126">
        <f t="shared" si="25"/>
        <v>36</v>
      </c>
      <c r="F602" s="126">
        <f t="shared" si="25"/>
        <v>49</v>
      </c>
      <c r="G602" s="126">
        <f t="shared" si="25"/>
        <v>64</v>
      </c>
      <c r="H602" s="126">
        <f t="shared" si="25"/>
        <v>81</v>
      </c>
      <c r="I602" s="126">
        <f t="shared" si="25"/>
        <v>100</v>
      </c>
      <c r="J602" s="126">
        <f>J600^2</f>
        <v>16</v>
      </c>
      <c r="K602" s="126">
        <f t="shared" ref="K602:P602" si="26">K600^2</f>
        <v>25</v>
      </c>
      <c r="L602" s="126">
        <f t="shared" si="26"/>
        <v>36</v>
      </c>
      <c r="M602" s="126">
        <f t="shared" si="26"/>
        <v>49</v>
      </c>
      <c r="N602" s="126">
        <f t="shared" si="26"/>
        <v>64</v>
      </c>
      <c r="O602" s="126">
        <f t="shared" si="26"/>
        <v>81</v>
      </c>
      <c r="P602" s="126">
        <f t="shared" si="26"/>
        <v>100</v>
      </c>
      <c r="Q602" s="126">
        <f>Q600^2</f>
        <v>16</v>
      </c>
      <c r="R602" s="126">
        <f t="shared" ref="R602:W602" si="27">R600^2</f>
        <v>25</v>
      </c>
      <c r="S602" s="126">
        <f t="shared" si="27"/>
        <v>36</v>
      </c>
      <c r="T602" s="126">
        <f t="shared" si="27"/>
        <v>49</v>
      </c>
      <c r="U602" s="126">
        <f t="shared" si="27"/>
        <v>64</v>
      </c>
      <c r="V602" s="126">
        <f t="shared" si="27"/>
        <v>81</v>
      </c>
      <c r="W602" s="126">
        <f t="shared" si="27"/>
        <v>100</v>
      </c>
    </row>
    <row r="603" spans="1:23" x14ac:dyDescent="0.25">
      <c r="A603" s="280"/>
      <c r="B603" s="133" t="s">
        <v>112</v>
      </c>
      <c r="C603" s="127">
        <f t="shared" ref="C603:J603" si="28">C601/C602</f>
        <v>4.5625</v>
      </c>
      <c r="D603" s="127">
        <f t="shared" si="28"/>
        <v>4.32</v>
      </c>
      <c r="E603" s="129">
        <f t="shared" si="28"/>
        <v>4.0555555555555554</v>
      </c>
      <c r="F603" s="129">
        <f t="shared" si="28"/>
        <v>4.1020408163265305</v>
      </c>
      <c r="G603" s="129">
        <f t="shared" si="28"/>
        <v>4.4375</v>
      </c>
      <c r="H603" s="129">
        <f t="shared" si="28"/>
        <v>4.2592592592592595</v>
      </c>
      <c r="I603" s="129">
        <f t="shared" si="28"/>
        <v>4.29</v>
      </c>
      <c r="J603" s="129">
        <f t="shared" si="28"/>
        <v>4.5625</v>
      </c>
      <c r="K603" s="129">
        <f t="shared" ref="K603" si="29">K601/K602</f>
        <v>4.76</v>
      </c>
      <c r="L603" s="129">
        <f t="shared" ref="L603" si="30">L601/L602</f>
        <v>4.7222222222222223</v>
      </c>
      <c r="M603" s="129">
        <f t="shared" ref="M603" si="31">M601/M602</f>
        <v>4.7551020408163263</v>
      </c>
      <c r="N603" s="129">
        <f t="shared" ref="N603" si="32">N601/N602</f>
        <v>4.46875</v>
      </c>
      <c r="O603" s="129">
        <f>O601/O602</f>
        <v>4.666666666666667</v>
      </c>
      <c r="P603" s="129">
        <f t="shared" ref="P603" si="33">P601/P602</f>
        <v>4.59</v>
      </c>
      <c r="Q603" s="129">
        <f>Q601/Q602</f>
        <v>4.9375</v>
      </c>
      <c r="R603" s="129">
        <f t="shared" ref="R603" si="34">R601/R602</f>
        <v>5.76</v>
      </c>
      <c r="S603" s="129">
        <f t="shared" ref="S603" si="35">S601/S602</f>
        <v>4.8055555555555554</v>
      </c>
      <c r="T603" s="135">
        <f t="shared" ref="T603" si="36">T601/T602</f>
        <v>4.3061224489795915</v>
      </c>
      <c r="U603" s="129">
        <f t="shared" ref="U603" si="37">U601/U602</f>
        <v>4.78125</v>
      </c>
      <c r="V603" s="129">
        <f>V601/V602</f>
        <v>4.6049382716049383</v>
      </c>
      <c r="W603" s="129">
        <f t="shared" ref="W603" si="38">W601/W602</f>
        <v>4.57</v>
      </c>
    </row>
    <row r="604" spans="1:23" x14ac:dyDescent="0.25">
      <c r="A604" s="280" t="s">
        <v>24</v>
      </c>
      <c r="B604" s="134" t="s">
        <v>110</v>
      </c>
      <c r="C604" s="125">
        <v>60</v>
      </c>
      <c r="D604" s="125">
        <v>100</v>
      </c>
      <c r="E604" s="125">
        <v>147</v>
      </c>
      <c r="F604" s="125">
        <v>195</v>
      </c>
      <c r="G604" s="125">
        <v>287</v>
      </c>
      <c r="H604" s="125">
        <v>340</v>
      </c>
      <c r="I604" s="125">
        <v>436</v>
      </c>
      <c r="J604" s="125">
        <v>80</v>
      </c>
      <c r="K604" s="125">
        <v>107</v>
      </c>
      <c r="L604" s="125">
        <v>169</v>
      </c>
      <c r="M604" s="125">
        <v>225</v>
      </c>
      <c r="N604" s="125">
        <v>260</v>
      </c>
      <c r="O604" s="125">
        <v>351</v>
      </c>
      <c r="P604" s="125">
        <v>480</v>
      </c>
      <c r="Q604" s="125">
        <v>84</v>
      </c>
      <c r="R604" s="125">
        <v>135</v>
      </c>
      <c r="S604" s="125">
        <v>175</v>
      </c>
      <c r="T604" s="125">
        <v>221</v>
      </c>
      <c r="U604" s="125">
        <v>301</v>
      </c>
      <c r="V604" s="125">
        <v>388</v>
      </c>
      <c r="W604" s="125">
        <v>482</v>
      </c>
    </row>
    <row r="605" spans="1:23" x14ac:dyDescent="0.25">
      <c r="A605" s="280"/>
      <c r="B605" s="132" t="s">
        <v>111</v>
      </c>
      <c r="C605" s="126">
        <f>C600^2</f>
        <v>16</v>
      </c>
      <c r="D605" s="126">
        <f t="shared" ref="D605:I605" si="39">D600^2</f>
        <v>25</v>
      </c>
      <c r="E605" s="126">
        <f t="shared" si="39"/>
        <v>36</v>
      </c>
      <c r="F605" s="126">
        <f t="shared" si="39"/>
        <v>49</v>
      </c>
      <c r="G605" s="126">
        <f t="shared" si="39"/>
        <v>64</v>
      </c>
      <c r="H605" s="126">
        <f t="shared" si="39"/>
        <v>81</v>
      </c>
      <c r="I605" s="126">
        <f t="shared" si="39"/>
        <v>100</v>
      </c>
      <c r="J605" s="126">
        <f>J600^2</f>
        <v>16</v>
      </c>
      <c r="K605" s="126">
        <f t="shared" ref="K605:P605" si="40">K600^2</f>
        <v>25</v>
      </c>
      <c r="L605" s="126">
        <f t="shared" si="40"/>
        <v>36</v>
      </c>
      <c r="M605" s="126">
        <f t="shared" si="40"/>
        <v>49</v>
      </c>
      <c r="N605" s="126">
        <f t="shared" si="40"/>
        <v>64</v>
      </c>
      <c r="O605" s="126">
        <f t="shared" si="40"/>
        <v>81</v>
      </c>
      <c r="P605" s="126">
        <f t="shared" si="40"/>
        <v>100</v>
      </c>
      <c r="Q605" s="126">
        <f>Q600^2</f>
        <v>16</v>
      </c>
      <c r="R605" s="126">
        <f t="shared" ref="R605:W605" si="41">R600^2</f>
        <v>25</v>
      </c>
      <c r="S605" s="126">
        <f t="shared" si="41"/>
        <v>36</v>
      </c>
      <c r="T605" s="126">
        <f t="shared" si="41"/>
        <v>49</v>
      </c>
      <c r="U605" s="126">
        <f t="shared" si="41"/>
        <v>64</v>
      </c>
      <c r="V605" s="126">
        <f t="shared" si="41"/>
        <v>81</v>
      </c>
      <c r="W605" s="126">
        <f t="shared" si="41"/>
        <v>100</v>
      </c>
    </row>
    <row r="606" spans="1:23" x14ac:dyDescent="0.25">
      <c r="A606" s="280"/>
      <c r="B606" s="133" t="s">
        <v>112</v>
      </c>
      <c r="C606" s="128">
        <f t="shared" ref="C606:J606" si="42">C604/C605</f>
        <v>3.75</v>
      </c>
      <c r="D606" s="128">
        <f t="shared" si="42"/>
        <v>4</v>
      </c>
      <c r="E606" s="130">
        <f t="shared" si="42"/>
        <v>4.083333333333333</v>
      </c>
      <c r="F606" s="130">
        <f t="shared" si="42"/>
        <v>3.9795918367346941</v>
      </c>
      <c r="G606" s="130">
        <f t="shared" si="42"/>
        <v>4.484375</v>
      </c>
      <c r="H606" s="130">
        <f t="shared" si="42"/>
        <v>4.1975308641975309</v>
      </c>
      <c r="I606" s="130">
        <f t="shared" si="42"/>
        <v>4.3600000000000003</v>
      </c>
      <c r="J606" s="128">
        <f t="shared" si="42"/>
        <v>5</v>
      </c>
      <c r="K606" s="130">
        <f t="shared" ref="K606" si="43">K604/K605</f>
        <v>4.28</v>
      </c>
      <c r="L606" s="130">
        <f t="shared" ref="L606" si="44">L604/L605</f>
        <v>4.6944444444444446</v>
      </c>
      <c r="M606" s="130">
        <f t="shared" ref="M606" si="45">M604/M605</f>
        <v>4.591836734693878</v>
      </c>
      <c r="N606" s="130">
        <f t="shared" ref="N606" si="46">N604/N605</f>
        <v>4.0625</v>
      </c>
      <c r="O606" s="130">
        <f>O604/O605</f>
        <v>4.333333333333333</v>
      </c>
      <c r="P606" s="130">
        <f t="shared" ref="P606" si="47">P604/P605</f>
        <v>4.8</v>
      </c>
      <c r="Q606" s="129">
        <f>Q604/Q605</f>
        <v>5.25</v>
      </c>
      <c r="R606" s="129">
        <f t="shared" ref="R606" si="48">R604/R605</f>
        <v>5.4</v>
      </c>
      <c r="S606" s="129">
        <f t="shared" ref="S606" si="49">S604/S605</f>
        <v>4.8611111111111107</v>
      </c>
      <c r="T606" s="135">
        <f t="shared" ref="T606" si="50">T604/T605</f>
        <v>4.5102040816326534</v>
      </c>
      <c r="U606" s="129">
        <f t="shared" ref="U606" si="51">U604/U605</f>
        <v>4.703125</v>
      </c>
      <c r="V606" s="129">
        <f>V604/V605</f>
        <v>4.7901234567901234</v>
      </c>
      <c r="W606" s="129">
        <f t="shared" ref="W606" si="52">W604/W605</f>
        <v>4.82</v>
      </c>
    </row>
    <row r="609" spans="4:24" x14ac:dyDescent="0.25">
      <c r="D609" s="259" t="s">
        <v>115</v>
      </c>
      <c r="E609" s="259"/>
      <c r="F609" s="259"/>
      <c r="G609" s="259"/>
      <c r="H609" s="259"/>
      <c r="I609" s="259"/>
      <c r="J609" s="259"/>
      <c r="K609" s="259"/>
      <c r="L609" s="259"/>
      <c r="M609" s="259"/>
      <c r="N609" s="259" t="s">
        <v>114</v>
      </c>
      <c r="O609" s="259"/>
      <c r="P609" s="259"/>
      <c r="Q609" s="259"/>
      <c r="R609" s="259"/>
      <c r="S609" s="259"/>
      <c r="T609" s="259"/>
      <c r="U609" s="259"/>
      <c r="V609" s="259"/>
      <c r="W609" s="259"/>
    </row>
    <row r="611" spans="4:24" x14ac:dyDescent="0.25">
      <c r="J611" s="111"/>
    </row>
    <row r="612" spans="4:24" x14ac:dyDescent="0.25">
      <c r="J612" s="111"/>
    </row>
    <row r="613" spans="4:24" x14ac:dyDescent="0.25">
      <c r="D613" s="111"/>
      <c r="E613" s="111"/>
      <c r="F613" s="111"/>
      <c r="G613" s="111"/>
      <c r="H613" s="111"/>
      <c r="I613" s="111"/>
      <c r="J613" s="111"/>
      <c r="L613" s="111"/>
      <c r="M613" s="111"/>
      <c r="N613" s="111"/>
      <c r="O613" s="111"/>
      <c r="P613" s="111"/>
      <c r="Q613" s="111"/>
      <c r="R613" s="111"/>
      <c r="S613" s="111"/>
      <c r="T613" s="111"/>
      <c r="U613" s="111"/>
      <c r="V613" s="111"/>
      <c r="W613" s="111"/>
      <c r="X613" s="62"/>
    </row>
    <row r="614" spans="4:24" x14ac:dyDescent="0.25">
      <c r="D614" s="111"/>
      <c r="E614" s="111"/>
      <c r="F614" s="111"/>
      <c r="G614" s="111"/>
      <c r="H614" s="111"/>
      <c r="I614" s="111"/>
      <c r="J614" s="111"/>
      <c r="Q614" s="111"/>
      <c r="R614" s="111"/>
      <c r="S614" s="111"/>
      <c r="T614" s="111"/>
      <c r="U614" s="111"/>
      <c r="V614" s="111"/>
      <c r="W614" s="62"/>
    </row>
    <row r="615" spans="4:24" x14ac:dyDescent="0.25">
      <c r="D615" s="111"/>
      <c r="E615" s="111"/>
      <c r="F615" s="111"/>
      <c r="G615" s="111"/>
      <c r="H615" s="111"/>
      <c r="I615" s="111"/>
      <c r="J615" s="111"/>
      <c r="K615" s="111"/>
      <c r="Q615" s="111"/>
    </row>
    <row r="616" spans="4:24" x14ac:dyDescent="0.25">
      <c r="D616" s="111"/>
      <c r="E616" s="111"/>
      <c r="F616" s="111"/>
      <c r="G616" s="111"/>
      <c r="H616" s="111"/>
      <c r="I616" s="111"/>
      <c r="J616" s="111"/>
      <c r="K616" s="111"/>
      <c r="P616" s="111"/>
      <c r="Q616" s="111"/>
    </row>
    <row r="617" spans="4:24" x14ac:dyDescent="0.25">
      <c r="D617" s="111"/>
      <c r="E617" s="111"/>
      <c r="F617" s="111"/>
      <c r="G617" s="111"/>
      <c r="H617" s="111"/>
      <c r="I617" s="111"/>
      <c r="J617" s="111"/>
      <c r="K617" s="111"/>
      <c r="P617" s="111"/>
      <c r="Q617" s="111"/>
    </row>
    <row r="618" spans="4:24" x14ac:dyDescent="0.25">
      <c r="D618" s="111"/>
      <c r="E618" s="111"/>
      <c r="F618" s="111"/>
      <c r="G618" s="111"/>
      <c r="H618" s="111"/>
      <c r="I618" s="111"/>
      <c r="K618" s="111"/>
      <c r="P618" s="111"/>
      <c r="Q618" s="111"/>
    </row>
    <row r="619" spans="4:24" x14ac:dyDescent="0.25">
      <c r="D619" s="111"/>
      <c r="E619" s="111"/>
      <c r="F619" s="111"/>
      <c r="G619" s="111"/>
      <c r="H619" s="111"/>
      <c r="I619" s="111"/>
      <c r="K619" s="111"/>
      <c r="L619" s="111"/>
      <c r="M619" s="111"/>
      <c r="N619" s="111"/>
      <c r="O619" s="111"/>
      <c r="P619" s="111"/>
      <c r="Q619" s="111"/>
    </row>
    <row r="620" spans="4:24" x14ac:dyDescent="0.25">
      <c r="D620" s="111"/>
      <c r="E620" s="111"/>
      <c r="F620" s="111"/>
      <c r="G620" s="111"/>
      <c r="H620" s="111"/>
      <c r="I620" s="111"/>
      <c r="K620" s="111"/>
      <c r="P620" s="111"/>
      <c r="Q620" s="111"/>
    </row>
    <row r="621" spans="4:24" x14ac:dyDescent="0.25">
      <c r="K621" s="62"/>
      <c r="P621" s="111"/>
      <c r="Q621" s="62"/>
    </row>
    <row r="622" spans="4:24" x14ac:dyDescent="0.25">
      <c r="P622" s="62"/>
    </row>
    <row r="645" spans="1:23" x14ac:dyDescent="0.25">
      <c r="C645" s="262" t="s">
        <v>31</v>
      </c>
      <c r="D645" s="263"/>
      <c r="E645" s="263"/>
      <c r="F645" s="263"/>
      <c r="G645" s="263"/>
      <c r="H645" s="263"/>
      <c r="I645" s="264"/>
      <c r="J645" s="262" t="s">
        <v>49</v>
      </c>
      <c r="K645" s="263"/>
      <c r="L645" s="263"/>
      <c r="M645" s="263"/>
      <c r="N645" s="263"/>
      <c r="O645" s="263"/>
      <c r="P645" s="264"/>
      <c r="Q645" s="262" t="s">
        <v>50</v>
      </c>
      <c r="R645" s="263"/>
      <c r="S645" s="263"/>
      <c r="T645" s="263"/>
      <c r="U645" s="263"/>
      <c r="V645" s="263"/>
      <c r="W645" s="264"/>
    </row>
    <row r="646" spans="1:23" x14ac:dyDescent="0.25">
      <c r="A646" s="186"/>
      <c r="B646" s="186"/>
      <c r="C646" s="187" t="s">
        <v>40</v>
      </c>
      <c r="D646" s="187" t="s">
        <v>41</v>
      </c>
      <c r="E646" s="187" t="s">
        <v>91</v>
      </c>
      <c r="F646" s="55" t="s">
        <v>42</v>
      </c>
      <c r="G646" s="55" t="s">
        <v>92</v>
      </c>
      <c r="H646" s="55" t="s">
        <v>93</v>
      </c>
      <c r="I646" s="55" t="s">
        <v>76</v>
      </c>
      <c r="J646" s="187" t="s">
        <v>40</v>
      </c>
      <c r="K646" s="187" t="s">
        <v>41</v>
      </c>
      <c r="L646" s="187" t="s">
        <v>91</v>
      </c>
      <c r="M646" s="55" t="s">
        <v>42</v>
      </c>
      <c r="N646" s="55" t="s">
        <v>92</v>
      </c>
      <c r="O646" s="55" t="s">
        <v>93</v>
      </c>
      <c r="P646" s="55" t="s">
        <v>76</v>
      </c>
      <c r="Q646" s="187" t="s">
        <v>40</v>
      </c>
      <c r="R646" s="187" t="s">
        <v>41</v>
      </c>
      <c r="S646" s="187" t="s">
        <v>91</v>
      </c>
      <c r="T646" s="55" t="s">
        <v>42</v>
      </c>
      <c r="U646" s="55" t="s">
        <v>92</v>
      </c>
      <c r="V646" s="55" t="s">
        <v>93</v>
      </c>
      <c r="W646" s="55" t="s">
        <v>76</v>
      </c>
    </row>
    <row r="647" spans="1:23" x14ac:dyDescent="0.25">
      <c r="A647" s="286" t="s">
        <v>30</v>
      </c>
      <c r="B647" s="187" t="s">
        <v>28</v>
      </c>
      <c r="C647" s="187">
        <v>8.8638473614602802</v>
      </c>
      <c r="D647" s="187">
        <v>20.923384674472601</v>
      </c>
      <c r="E647">
        <v>20.8644375131604</v>
      </c>
      <c r="F647" s="187">
        <v>30.854029034159598</v>
      </c>
      <c r="G647" s="187">
        <v>51.704711829614297</v>
      </c>
      <c r="H647" s="187">
        <v>66.689612791034193</v>
      </c>
      <c r="I647" s="187">
        <v>92.130635244267296</v>
      </c>
      <c r="J647" s="187">
        <v>5.8683682501063403</v>
      </c>
      <c r="K647" s="48">
        <v>11.241701785404199</v>
      </c>
      <c r="L647" s="187">
        <v>17.720962769903299</v>
      </c>
      <c r="M647" s="187">
        <v>23.086287385681</v>
      </c>
      <c r="N647" s="187">
        <v>43.509423159907499</v>
      </c>
      <c r="O647" s="187">
        <v>60.092420398414802</v>
      </c>
      <c r="P647" s="187">
        <v>72.399396511210895</v>
      </c>
      <c r="Q647" s="187">
        <v>5.22342707108466</v>
      </c>
      <c r="R647" s="187">
        <v>9.5584642918402203</v>
      </c>
      <c r="S647" s="187">
        <v>15.5810431204749</v>
      </c>
      <c r="T647" s="187">
        <v>26.108235047151901</v>
      </c>
      <c r="U647" s="187">
        <v>29.921139502124198</v>
      </c>
      <c r="V647" s="187">
        <v>48.239278908548002</v>
      </c>
      <c r="W647" s="187">
        <v>56.186529359272001</v>
      </c>
    </row>
    <row r="648" spans="1:23" x14ac:dyDescent="0.25">
      <c r="A648" s="287"/>
      <c r="B648" s="187" t="s">
        <v>39</v>
      </c>
      <c r="C648" s="187">
        <v>5.7568038512135997</v>
      </c>
      <c r="D648" s="187">
        <v>13.456164916892799</v>
      </c>
      <c r="E648">
        <v>14.500154857623301</v>
      </c>
      <c r="F648" s="187">
        <v>21.2022216782916</v>
      </c>
      <c r="G648" s="187">
        <v>34.091056935296898</v>
      </c>
      <c r="H648" s="187">
        <v>44.747229271931197</v>
      </c>
      <c r="I648" s="187">
        <v>61.367993016049297</v>
      </c>
      <c r="J648" s="187">
        <v>3.92068140232253</v>
      </c>
      <c r="K648" s="48">
        <v>7.5297136051208602</v>
      </c>
      <c r="L648" s="187">
        <v>12.048819899371299</v>
      </c>
      <c r="M648" s="187">
        <v>15.7193701033223</v>
      </c>
      <c r="N648" s="187">
        <v>29.427861059863201</v>
      </c>
      <c r="O648" s="187">
        <v>39.445646253864602</v>
      </c>
      <c r="P648" s="187">
        <v>48.060241637574599</v>
      </c>
      <c r="Q648" s="187">
        <v>3.39921911088173</v>
      </c>
      <c r="R648" s="187">
        <v>6.3367128872057599</v>
      </c>
      <c r="S648" s="187">
        <v>10.6095366655759</v>
      </c>
      <c r="T648" s="187">
        <v>17.0416673433966</v>
      </c>
      <c r="U648" s="187">
        <v>20.3554916213224</v>
      </c>
      <c r="V648" s="187">
        <v>31.748401915061599</v>
      </c>
      <c r="W648" s="187">
        <v>37.8659150867758</v>
      </c>
    </row>
    <row r="649" spans="1:23" x14ac:dyDescent="0.25">
      <c r="A649" s="288"/>
      <c r="B649" s="187" t="s">
        <v>27</v>
      </c>
      <c r="C649" s="187">
        <v>2.6497603409669201</v>
      </c>
      <c r="D649" s="187">
        <v>5.98894515931305</v>
      </c>
      <c r="E649" s="26">
        <v>8.1358722020862597</v>
      </c>
      <c r="F649" s="187">
        <v>11.5504143224237</v>
      </c>
      <c r="G649" s="187">
        <v>16.4774020409793</v>
      </c>
      <c r="H649" s="187">
        <v>22.8048457528282</v>
      </c>
      <c r="I649" s="187">
        <v>30.605350787831402</v>
      </c>
      <c r="J649" s="187">
        <v>1.97299455453873</v>
      </c>
      <c r="K649" s="48">
        <v>3.8177254248374402</v>
      </c>
      <c r="L649" s="187">
        <v>6.3766770288394401</v>
      </c>
      <c r="M649" s="187">
        <v>8.3524528209636397</v>
      </c>
      <c r="N649" s="187">
        <v>15.3462989598188</v>
      </c>
      <c r="O649" s="187">
        <v>18.798872109314502</v>
      </c>
      <c r="P649" s="187">
        <v>23.721086763938299</v>
      </c>
      <c r="Q649" s="187">
        <v>1.57501115067881</v>
      </c>
      <c r="R649" s="187">
        <v>3.1149614825713101</v>
      </c>
      <c r="S649" s="187">
        <v>5.6380302106768099</v>
      </c>
      <c r="T649" s="187">
        <v>7.9750996396413001</v>
      </c>
      <c r="U649" s="187">
        <v>10.7898437405208</v>
      </c>
      <c r="V649" s="187">
        <v>15.2575249215752</v>
      </c>
      <c r="W649" s="187">
        <v>19.545300814279798</v>
      </c>
    </row>
    <row r="650" spans="1:23" x14ac:dyDescent="0.25">
      <c r="A650" s="286" t="s">
        <v>24</v>
      </c>
      <c r="B650" s="187" t="s">
        <v>28</v>
      </c>
      <c r="C650" s="187">
        <v>3.5623023048522202</v>
      </c>
      <c r="D650" s="187">
        <v>5.9340854078922201</v>
      </c>
      <c r="E650">
        <v>12.8072842144971</v>
      </c>
      <c r="F650" s="187">
        <v>18.441516900437399</v>
      </c>
      <c r="G650" s="187">
        <v>25.7223030830685</v>
      </c>
      <c r="H650" s="187">
        <v>45.0840581930537</v>
      </c>
      <c r="I650" s="187">
        <v>77.734250702562406</v>
      </c>
      <c r="J650" s="64">
        <v>3.14910575428978</v>
      </c>
      <c r="K650" s="187">
        <v>5.8738439275103698</v>
      </c>
      <c r="L650" s="187">
        <v>10.730897330996999</v>
      </c>
      <c r="M650" s="187">
        <v>14.4387037161355</v>
      </c>
      <c r="N650" s="187">
        <v>21.183196738035999</v>
      </c>
      <c r="O650" s="187">
        <v>28.585456120681801</v>
      </c>
      <c r="P650" s="64">
        <v>36.536081361657303</v>
      </c>
      <c r="Q650" s="107">
        <v>2.7774352039638699</v>
      </c>
      <c r="R650" s="187">
        <v>5.3908233768209701</v>
      </c>
      <c r="S650" s="187">
        <v>10.7481396009112</v>
      </c>
      <c r="T650" s="48">
        <v>12.9808594127252</v>
      </c>
      <c r="U650" s="187">
        <v>18.725458777694499</v>
      </c>
      <c r="V650" s="187">
        <v>26.914629698949899</v>
      </c>
      <c r="W650" s="33">
        <v>37.369586975904902</v>
      </c>
    </row>
    <row r="651" spans="1:23" x14ac:dyDescent="0.25">
      <c r="A651" s="287"/>
      <c r="B651" s="187" t="s">
        <v>39</v>
      </c>
      <c r="C651" s="187">
        <v>2.3099892228602199</v>
      </c>
      <c r="D651" s="187">
        <v>3.9305607465204599</v>
      </c>
      <c r="E651">
        <v>8.4409886294708798</v>
      </c>
      <c r="F651" s="187">
        <v>12.337060262723</v>
      </c>
      <c r="G651" s="187">
        <v>17.3184056891211</v>
      </c>
      <c r="H651" s="187">
        <v>29.698316006499901</v>
      </c>
      <c r="I651" s="187">
        <v>50.513140129162799</v>
      </c>
      <c r="J651" s="64">
        <v>1.9855762643421999</v>
      </c>
      <c r="K651" s="187">
        <v>3.74615708992898</v>
      </c>
      <c r="L651" s="187">
        <v>6.74319140011323</v>
      </c>
      <c r="M651" s="187">
        <v>9.3254144981448501</v>
      </c>
      <c r="N651" s="187">
        <v>13.9079766367716</v>
      </c>
      <c r="O651" s="187">
        <v>18.620056432557899</v>
      </c>
      <c r="P651" s="64">
        <v>24.019486559556299</v>
      </c>
      <c r="Q651" s="107">
        <v>1.8159591080459501</v>
      </c>
      <c r="R651" s="187">
        <v>3.5245612939595499</v>
      </c>
      <c r="S651" s="187">
        <v>6.8820493839588703</v>
      </c>
      <c r="T651" s="48">
        <v>8.39361153962885</v>
      </c>
      <c r="U651" s="187">
        <v>12.0891985310032</v>
      </c>
      <c r="V651" s="187">
        <v>17.482056992088001</v>
      </c>
      <c r="W651" s="33">
        <v>24.1903217157491</v>
      </c>
    </row>
    <row r="652" spans="1:23" x14ac:dyDescent="0.25">
      <c r="A652" s="288"/>
      <c r="B652" s="187" t="s">
        <v>27</v>
      </c>
      <c r="C652" s="187">
        <v>1.05767614086822</v>
      </c>
      <c r="D652" s="187">
        <v>1.9270360851487101</v>
      </c>
      <c r="E652" s="28">
        <v>4.0746930444445804</v>
      </c>
      <c r="F652" s="187">
        <v>6.2326036250085997</v>
      </c>
      <c r="G652" s="187">
        <v>8.9145082951736594</v>
      </c>
      <c r="H652" s="187">
        <v>14.312573819946101</v>
      </c>
      <c r="I652" s="187">
        <v>23.2920295557633</v>
      </c>
      <c r="J652" s="64">
        <v>0.82204677439463003</v>
      </c>
      <c r="K652" s="187">
        <v>1.6184702523476</v>
      </c>
      <c r="L652" s="187">
        <v>2.7554854692294701</v>
      </c>
      <c r="M652" s="187">
        <v>4.2121252801541802</v>
      </c>
      <c r="N652" s="187">
        <v>6.6327565355073697</v>
      </c>
      <c r="O652" s="187">
        <v>8.6546567444340408</v>
      </c>
      <c r="P652" s="64">
        <v>11.502891757455201</v>
      </c>
      <c r="Q652" s="107">
        <v>0.85448301212803301</v>
      </c>
      <c r="R652" s="187">
        <v>1.6582992110981301</v>
      </c>
      <c r="S652" s="187">
        <v>3.01595916700649</v>
      </c>
      <c r="T652" s="48">
        <v>3.8063636665324498</v>
      </c>
      <c r="U652" s="187">
        <v>5.4529382843119398</v>
      </c>
      <c r="V652" s="187">
        <v>8.04948428522607</v>
      </c>
      <c r="W652" s="33">
        <v>11.011056455593399</v>
      </c>
    </row>
    <row r="653" spans="1:23" x14ac:dyDescent="0.25">
      <c r="A653" s="284" t="s">
        <v>145</v>
      </c>
      <c r="B653" s="187" t="s">
        <v>28</v>
      </c>
      <c r="C653">
        <f>C650/C647</f>
        <v>0.4018912058821088</v>
      </c>
      <c r="D653">
        <f t="shared" ref="D653:W655" si="53">D650/D647</f>
        <v>0.28361020457326158</v>
      </c>
      <c r="E653">
        <f t="shared" si="53"/>
        <v>0.61383318895699013</v>
      </c>
      <c r="F653">
        <f t="shared" si="53"/>
        <v>0.59770206607442211</v>
      </c>
      <c r="G653">
        <f t="shared" si="53"/>
        <v>0.49748470057879407</v>
      </c>
      <c r="H653">
        <f t="shared" si="53"/>
        <v>0.67602818949212484</v>
      </c>
      <c r="I653">
        <f t="shared" si="53"/>
        <v>0.84373944124518896</v>
      </c>
      <c r="J653">
        <f t="shared" si="53"/>
        <v>0.53662374617215192</v>
      </c>
      <c r="K653">
        <f t="shared" si="53"/>
        <v>0.52250486978197075</v>
      </c>
      <c r="L653">
        <f t="shared" si="53"/>
        <v>0.60554821260738745</v>
      </c>
      <c r="M653">
        <f t="shared" si="53"/>
        <v>0.62542337253806068</v>
      </c>
      <c r="N653">
        <f t="shared" si="53"/>
        <v>0.48686457322549881</v>
      </c>
      <c r="O653">
        <f t="shared" si="53"/>
        <v>0.47569154198082303</v>
      </c>
      <c r="P653">
        <f t="shared" si="53"/>
        <v>0.5046462142263819</v>
      </c>
      <c r="Q653">
        <f t="shared" si="53"/>
        <v>0.53172661667642029</v>
      </c>
      <c r="R653">
        <f t="shared" si="53"/>
        <v>0.56398425649013073</v>
      </c>
      <c r="S653">
        <f t="shared" si="53"/>
        <v>0.68982156828686081</v>
      </c>
      <c r="T653">
        <f t="shared" si="53"/>
        <v>0.49719406115662568</v>
      </c>
      <c r="U653">
        <f t="shared" si="53"/>
        <v>0.6258270603753282</v>
      </c>
      <c r="V653">
        <f t="shared" si="53"/>
        <v>0.55794013318430069</v>
      </c>
      <c r="W653">
        <f t="shared" si="53"/>
        <v>0.6650986882808434</v>
      </c>
    </row>
    <row r="654" spans="1:23" x14ac:dyDescent="0.25">
      <c r="A654" s="285"/>
      <c r="B654" s="187" t="s">
        <v>39</v>
      </c>
      <c r="C654">
        <f t="shared" ref="C654:R655" si="54">C651/C648</f>
        <v>0.40126245092982415</v>
      </c>
      <c r="D654">
        <f t="shared" si="54"/>
        <v>0.29210111282049273</v>
      </c>
      <c r="E654">
        <f t="shared" si="54"/>
        <v>0.58213092979714764</v>
      </c>
      <c r="F654">
        <f t="shared" si="54"/>
        <v>0.58187582650145542</v>
      </c>
      <c r="G654">
        <f t="shared" si="54"/>
        <v>0.5080043637834567</v>
      </c>
      <c r="H654">
        <f t="shared" si="54"/>
        <v>0.66369061257450646</v>
      </c>
      <c r="I654">
        <f t="shared" si="54"/>
        <v>0.82311865919995664</v>
      </c>
      <c r="J654">
        <f t="shared" si="54"/>
        <v>0.50643652482601265</v>
      </c>
      <c r="K654">
        <f t="shared" si="54"/>
        <v>0.49751654397336803</v>
      </c>
      <c r="L654">
        <f t="shared" si="54"/>
        <v>0.55965575520512889</v>
      </c>
      <c r="M654">
        <f t="shared" si="54"/>
        <v>0.59324352291787552</v>
      </c>
      <c r="N654">
        <f t="shared" si="54"/>
        <v>0.47261255612426267</v>
      </c>
      <c r="O654">
        <f t="shared" si="54"/>
        <v>0.47204338630232578</v>
      </c>
      <c r="P654">
        <f t="shared" si="54"/>
        <v>0.49977873063329153</v>
      </c>
      <c r="Q654">
        <f t="shared" si="54"/>
        <v>0.53422831797827386</v>
      </c>
      <c r="R654">
        <f t="shared" si="54"/>
        <v>0.55621287514475704</v>
      </c>
      <c r="S654">
        <f t="shared" si="53"/>
        <v>0.64866634622119035</v>
      </c>
      <c r="T654">
        <f t="shared" si="53"/>
        <v>0.49253464291340326</v>
      </c>
      <c r="U654">
        <f t="shared" si="53"/>
        <v>0.59390353993414491</v>
      </c>
      <c r="V654">
        <f t="shared" si="53"/>
        <v>0.55064368401467245</v>
      </c>
      <c r="W654">
        <f t="shared" si="53"/>
        <v>0.6388415983164043</v>
      </c>
    </row>
    <row r="655" spans="1:23" x14ac:dyDescent="0.25">
      <c r="A655" s="285"/>
      <c r="B655" s="187" t="s">
        <v>27</v>
      </c>
      <c r="C655">
        <f t="shared" si="54"/>
        <v>0.39915917093176245</v>
      </c>
      <c r="D655">
        <f t="shared" si="53"/>
        <v>0.32176552529489966</v>
      </c>
      <c r="E655">
        <f t="shared" si="53"/>
        <v>0.50083051248023758</v>
      </c>
      <c r="F655">
        <f t="shared" si="53"/>
        <v>0.53960000490274806</v>
      </c>
      <c r="G655">
        <f t="shared" si="53"/>
        <v>0.54101418858405448</v>
      </c>
      <c r="H655">
        <f t="shared" si="53"/>
        <v>0.62761107771014368</v>
      </c>
      <c r="I655">
        <f t="shared" si="53"/>
        <v>0.7610443584598332</v>
      </c>
      <c r="J655">
        <f t="shared" si="53"/>
        <v>0.41664928699553244</v>
      </c>
      <c r="K655">
        <f t="shared" si="53"/>
        <v>0.42393573980415705</v>
      </c>
      <c r="L655">
        <f t="shared" si="53"/>
        <v>0.43211934002104707</v>
      </c>
      <c r="M655">
        <f t="shared" si="53"/>
        <v>0.50429800328620333</v>
      </c>
      <c r="N655">
        <f t="shared" si="53"/>
        <v>0.43220561210712172</v>
      </c>
      <c r="O655">
        <f t="shared" si="53"/>
        <v>0.46038170237595344</v>
      </c>
      <c r="P655">
        <f t="shared" si="53"/>
        <v>0.48492262904844374</v>
      </c>
      <c r="Q655">
        <f t="shared" si="53"/>
        <v>0.54252505562247066</v>
      </c>
      <c r="R655">
        <f t="shared" si="53"/>
        <v>0.5323658800844151</v>
      </c>
      <c r="S655">
        <f t="shared" si="53"/>
        <v>0.53493135976730488</v>
      </c>
      <c r="T655">
        <f t="shared" si="53"/>
        <v>0.47728101698095532</v>
      </c>
      <c r="U655">
        <f t="shared" si="53"/>
        <v>0.50537694664044686</v>
      </c>
      <c r="V655">
        <f t="shared" si="53"/>
        <v>0.52757470996121658</v>
      </c>
      <c r="W655">
        <f t="shared" si="53"/>
        <v>0.56336080780853071</v>
      </c>
    </row>
    <row r="661" spans="1:23" x14ac:dyDescent="0.25">
      <c r="C661" s="262" t="s">
        <v>31</v>
      </c>
      <c r="D661" s="263"/>
      <c r="E661" s="263"/>
      <c r="F661" s="263"/>
      <c r="G661" s="263"/>
      <c r="H661" s="263"/>
      <c r="I661" s="264"/>
      <c r="J661" s="262" t="s">
        <v>49</v>
      </c>
      <c r="K661" s="263"/>
      <c r="L661" s="263"/>
      <c r="M661" s="263"/>
      <c r="N661" s="263"/>
      <c r="O661" s="263"/>
      <c r="P661" s="264"/>
      <c r="Q661" s="262" t="s">
        <v>50</v>
      </c>
      <c r="R661" s="263"/>
      <c r="S661" s="263"/>
      <c r="T661" s="263"/>
      <c r="U661" s="263"/>
      <c r="V661" s="263"/>
      <c r="W661" s="264"/>
    </row>
    <row r="662" spans="1:23" x14ac:dyDescent="0.25">
      <c r="C662" s="187" t="s">
        <v>40</v>
      </c>
      <c r="D662" s="187" t="s">
        <v>41</v>
      </c>
      <c r="E662" s="187" t="s">
        <v>91</v>
      </c>
      <c r="F662" s="55" t="s">
        <v>42</v>
      </c>
      <c r="G662" s="55" t="s">
        <v>92</v>
      </c>
      <c r="H662" s="55" t="s">
        <v>93</v>
      </c>
      <c r="I662" s="55" t="s">
        <v>76</v>
      </c>
      <c r="J662" s="187" t="s">
        <v>40</v>
      </c>
      <c r="K662" s="187" t="s">
        <v>41</v>
      </c>
      <c r="L662" s="187" t="s">
        <v>91</v>
      </c>
      <c r="M662" s="55" t="s">
        <v>42</v>
      </c>
      <c r="N662" s="55" t="s">
        <v>92</v>
      </c>
      <c r="O662" s="55" t="s">
        <v>93</v>
      </c>
      <c r="P662" s="55" t="s">
        <v>76</v>
      </c>
      <c r="Q662" s="187" t="s">
        <v>40</v>
      </c>
      <c r="R662" s="187" t="s">
        <v>41</v>
      </c>
      <c r="S662" s="187" t="s">
        <v>91</v>
      </c>
      <c r="T662" s="55" t="s">
        <v>42</v>
      </c>
      <c r="U662" s="55" t="s">
        <v>92</v>
      </c>
      <c r="V662" s="55" t="s">
        <v>93</v>
      </c>
      <c r="W662" s="55" t="s">
        <v>76</v>
      </c>
    </row>
    <row r="663" spans="1:23" x14ac:dyDescent="0.25">
      <c r="A663" s="284" t="s">
        <v>145</v>
      </c>
      <c r="B663" s="187" t="s">
        <v>28</v>
      </c>
      <c r="C663">
        <f t="shared" ref="C663:W663" si="55">C650/C647</f>
        <v>0.4018912058821088</v>
      </c>
      <c r="D663">
        <f t="shared" si="55"/>
        <v>0.28361020457326158</v>
      </c>
      <c r="E663">
        <f t="shared" si="55"/>
        <v>0.61383318895699013</v>
      </c>
      <c r="F663">
        <f t="shared" si="55"/>
        <v>0.59770206607442211</v>
      </c>
      <c r="G663">
        <f t="shared" si="55"/>
        <v>0.49748470057879407</v>
      </c>
      <c r="H663">
        <f t="shared" si="55"/>
        <v>0.67602818949212484</v>
      </c>
      <c r="I663">
        <f t="shared" si="55"/>
        <v>0.84373944124518896</v>
      </c>
      <c r="J663">
        <f t="shared" si="55"/>
        <v>0.53662374617215192</v>
      </c>
      <c r="K663">
        <f t="shared" si="55"/>
        <v>0.52250486978197075</v>
      </c>
      <c r="L663">
        <f t="shared" si="55"/>
        <v>0.60554821260738745</v>
      </c>
      <c r="M663">
        <f t="shared" si="55"/>
        <v>0.62542337253806068</v>
      </c>
      <c r="N663">
        <f t="shared" si="55"/>
        <v>0.48686457322549881</v>
      </c>
      <c r="O663">
        <f t="shared" si="55"/>
        <v>0.47569154198082303</v>
      </c>
      <c r="P663">
        <f t="shared" si="55"/>
        <v>0.5046462142263819</v>
      </c>
      <c r="Q663">
        <f t="shared" si="55"/>
        <v>0.53172661667642029</v>
      </c>
      <c r="R663">
        <f t="shared" si="55"/>
        <v>0.56398425649013073</v>
      </c>
      <c r="S663">
        <f t="shared" si="55"/>
        <v>0.68982156828686081</v>
      </c>
      <c r="T663">
        <f t="shared" si="55"/>
        <v>0.49719406115662568</v>
      </c>
      <c r="U663">
        <f t="shared" si="55"/>
        <v>0.6258270603753282</v>
      </c>
      <c r="V663">
        <f t="shared" si="55"/>
        <v>0.55794013318430069</v>
      </c>
      <c r="W663">
        <f t="shared" si="55"/>
        <v>0.6650986882808434</v>
      </c>
    </row>
    <row r="664" spans="1:23" x14ac:dyDescent="0.25">
      <c r="A664" s="285"/>
      <c r="B664" s="187" t="s">
        <v>39</v>
      </c>
      <c r="C664">
        <f t="shared" ref="C664:W664" si="56">C651/C648</f>
        <v>0.40126245092982415</v>
      </c>
      <c r="D664">
        <f t="shared" si="56"/>
        <v>0.29210111282049273</v>
      </c>
      <c r="E664">
        <f t="shared" si="56"/>
        <v>0.58213092979714764</v>
      </c>
      <c r="F664">
        <f t="shared" si="56"/>
        <v>0.58187582650145542</v>
      </c>
      <c r="G664">
        <f t="shared" si="56"/>
        <v>0.5080043637834567</v>
      </c>
      <c r="H664">
        <f t="shared" si="56"/>
        <v>0.66369061257450646</v>
      </c>
      <c r="I664">
        <f t="shared" si="56"/>
        <v>0.82311865919995664</v>
      </c>
      <c r="J664">
        <f t="shared" si="56"/>
        <v>0.50643652482601265</v>
      </c>
      <c r="K664">
        <f t="shared" si="56"/>
        <v>0.49751654397336803</v>
      </c>
      <c r="L664">
        <f t="shared" si="56"/>
        <v>0.55965575520512889</v>
      </c>
      <c r="M664">
        <f t="shared" si="56"/>
        <v>0.59324352291787552</v>
      </c>
      <c r="N664">
        <f t="shared" si="56"/>
        <v>0.47261255612426267</v>
      </c>
      <c r="O664">
        <f t="shared" si="56"/>
        <v>0.47204338630232578</v>
      </c>
      <c r="P664">
        <f t="shared" si="56"/>
        <v>0.49977873063329153</v>
      </c>
      <c r="Q664">
        <f t="shared" si="56"/>
        <v>0.53422831797827386</v>
      </c>
      <c r="R664">
        <f t="shared" si="56"/>
        <v>0.55621287514475704</v>
      </c>
      <c r="S664">
        <f t="shared" si="56"/>
        <v>0.64866634622119035</v>
      </c>
      <c r="T664">
        <f t="shared" si="56"/>
        <v>0.49253464291340326</v>
      </c>
      <c r="U664">
        <f t="shared" si="56"/>
        <v>0.59390353993414491</v>
      </c>
      <c r="V664">
        <f t="shared" si="56"/>
        <v>0.55064368401467245</v>
      </c>
      <c r="W664">
        <f t="shared" si="56"/>
        <v>0.6388415983164043</v>
      </c>
    </row>
    <row r="665" spans="1:23" x14ac:dyDescent="0.25">
      <c r="A665" s="285"/>
      <c r="B665" s="187" t="s">
        <v>27</v>
      </c>
      <c r="C665">
        <f t="shared" ref="C665:W665" si="57">C652/C649</f>
        <v>0.39915917093176245</v>
      </c>
      <c r="D665">
        <f t="shared" si="57"/>
        <v>0.32176552529489966</v>
      </c>
      <c r="E665">
        <f t="shared" si="57"/>
        <v>0.50083051248023758</v>
      </c>
      <c r="F665">
        <f t="shared" si="57"/>
        <v>0.53960000490274806</v>
      </c>
      <c r="G665">
        <f t="shared" si="57"/>
        <v>0.54101418858405448</v>
      </c>
      <c r="H665">
        <f t="shared" si="57"/>
        <v>0.62761107771014368</v>
      </c>
      <c r="I665">
        <f t="shared" si="57"/>
        <v>0.7610443584598332</v>
      </c>
      <c r="J665">
        <f t="shared" si="57"/>
        <v>0.41664928699553244</v>
      </c>
      <c r="K665">
        <f t="shared" si="57"/>
        <v>0.42393573980415705</v>
      </c>
      <c r="L665">
        <f t="shared" si="57"/>
        <v>0.43211934002104707</v>
      </c>
      <c r="M665">
        <f t="shared" si="57"/>
        <v>0.50429800328620333</v>
      </c>
      <c r="N665">
        <f t="shared" si="57"/>
        <v>0.43220561210712172</v>
      </c>
      <c r="O665">
        <f t="shared" si="57"/>
        <v>0.46038170237595344</v>
      </c>
      <c r="P665">
        <f t="shared" si="57"/>
        <v>0.48492262904844374</v>
      </c>
      <c r="Q665">
        <f t="shared" si="57"/>
        <v>0.54252505562247066</v>
      </c>
      <c r="R665">
        <f t="shared" si="57"/>
        <v>0.5323658800844151</v>
      </c>
      <c r="S665">
        <f t="shared" si="57"/>
        <v>0.53493135976730488</v>
      </c>
      <c r="T665">
        <f t="shared" si="57"/>
        <v>0.47728101698095532</v>
      </c>
      <c r="U665">
        <f t="shared" si="57"/>
        <v>0.50537694664044686</v>
      </c>
      <c r="V665">
        <f t="shared" si="57"/>
        <v>0.52757470996121658</v>
      </c>
      <c r="W665">
        <f t="shared" si="57"/>
        <v>0.56336080780853071</v>
      </c>
    </row>
  </sheetData>
  <mergeCells count="186">
    <mergeCell ref="A653:A655"/>
    <mergeCell ref="C661:I661"/>
    <mergeCell ref="J661:P661"/>
    <mergeCell ref="Q661:W661"/>
    <mergeCell ref="A647:A649"/>
    <mergeCell ref="A650:A652"/>
    <mergeCell ref="A663:A665"/>
    <mergeCell ref="C645:I645"/>
    <mergeCell ref="J645:P645"/>
    <mergeCell ref="Q645:W645"/>
    <mergeCell ref="N609:W609"/>
    <mergeCell ref="D609:M609"/>
    <mergeCell ref="P454:R454"/>
    <mergeCell ref="A454:C454"/>
    <mergeCell ref="D454:F454"/>
    <mergeCell ref="G454:I454"/>
    <mergeCell ref="J454:L454"/>
    <mergeCell ref="M454:O454"/>
    <mergeCell ref="C490:I490"/>
    <mergeCell ref="P570:T570"/>
    <mergeCell ref="P571:T571"/>
    <mergeCell ref="B553:AY553"/>
    <mergeCell ref="U570:Z570"/>
    <mergeCell ref="A601:A603"/>
    <mergeCell ref="A604:A606"/>
    <mergeCell ref="C599:I599"/>
    <mergeCell ref="J599:P599"/>
    <mergeCell ref="Q599:W599"/>
    <mergeCell ref="B588:S588"/>
    <mergeCell ref="J490:P490"/>
    <mergeCell ref="Q490:W490"/>
    <mergeCell ref="A544:A546"/>
    <mergeCell ref="A547:A549"/>
    <mergeCell ref="C542:E542"/>
    <mergeCell ref="P423:R423"/>
    <mergeCell ref="A452:R452"/>
    <mergeCell ref="A453:F453"/>
    <mergeCell ref="G453:L453"/>
    <mergeCell ref="M453:R453"/>
    <mergeCell ref="A423:C423"/>
    <mergeCell ref="D423:F423"/>
    <mergeCell ref="G423:I423"/>
    <mergeCell ref="J423:L423"/>
    <mergeCell ref="M423:O423"/>
    <mergeCell ref="P392:R392"/>
    <mergeCell ref="A421:R421"/>
    <mergeCell ref="A422:F422"/>
    <mergeCell ref="G422:L422"/>
    <mergeCell ref="M422:R422"/>
    <mergeCell ref="A392:C392"/>
    <mergeCell ref="D392:F392"/>
    <mergeCell ref="G392:I392"/>
    <mergeCell ref="J392:L392"/>
    <mergeCell ref="M392:O392"/>
    <mergeCell ref="P360:R360"/>
    <mergeCell ref="A390:R390"/>
    <mergeCell ref="A391:F391"/>
    <mergeCell ref="G391:L391"/>
    <mergeCell ref="M391:R391"/>
    <mergeCell ref="A360:C360"/>
    <mergeCell ref="D360:F360"/>
    <mergeCell ref="G360:I360"/>
    <mergeCell ref="J360:L360"/>
    <mergeCell ref="M360:O360"/>
    <mergeCell ref="P328:R328"/>
    <mergeCell ref="A358:R358"/>
    <mergeCell ref="A359:F359"/>
    <mergeCell ref="G359:L359"/>
    <mergeCell ref="M359:R359"/>
    <mergeCell ref="A328:C328"/>
    <mergeCell ref="D328:F328"/>
    <mergeCell ref="G328:I328"/>
    <mergeCell ref="J328:L328"/>
    <mergeCell ref="M328:O328"/>
    <mergeCell ref="P297:R297"/>
    <mergeCell ref="A326:R326"/>
    <mergeCell ref="A327:F327"/>
    <mergeCell ref="G327:L327"/>
    <mergeCell ref="M327:R327"/>
    <mergeCell ref="A297:C297"/>
    <mergeCell ref="D297:F297"/>
    <mergeCell ref="G297:I297"/>
    <mergeCell ref="J297:L297"/>
    <mergeCell ref="M297:O297"/>
    <mergeCell ref="P261:R261"/>
    <mergeCell ref="A295:R295"/>
    <mergeCell ref="A296:F296"/>
    <mergeCell ref="G296:L296"/>
    <mergeCell ref="M296:R296"/>
    <mergeCell ref="A261:C261"/>
    <mergeCell ref="D261:F261"/>
    <mergeCell ref="G261:I261"/>
    <mergeCell ref="J261:L261"/>
    <mergeCell ref="M261:O261"/>
    <mergeCell ref="A256:W256"/>
    <mergeCell ref="A259:R259"/>
    <mergeCell ref="A260:F260"/>
    <mergeCell ref="G260:L260"/>
    <mergeCell ref="M260:R260"/>
    <mergeCell ref="A1:W1"/>
    <mergeCell ref="I243:M243"/>
    <mergeCell ref="B243:F243"/>
    <mergeCell ref="B174:G174"/>
    <mergeCell ref="P227:T227"/>
    <mergeCell ref="A201:A203"/>
    <mergeCell ref="A204:A206"/>
    <mergeCell ref="B209:AD209"/>
    <mergeCell ref="B156:U156"/>
    <mergeCell ref="P226:T226"/>
    <mergeCell ref="C198:H198"/>
    <mergeCell ref="I198:N198"/>
    <mergeCell ref="O198:T198"/>
    <mergeCell ref="C199:E199"/>
    <mergeCell ref="F199:H199"/>
    <mergeCell ref="I199:K199"/>
    <mergeCell ref="L199:N199"/>
    <mergeCell ref="O199:Q199"/>
    <mergeCell ref="R199:T199"/>
    <mergeCell ref="U198:Z198"/>
    <mergeCell ref="U199:W199"/>
    <mergeCell ref="X199:Z199"/>
    <mergeCell ref="A108:R108"/>
    <mergeCell ref="A109:F109"/>
    <mergeCell ref="G109:L109"/>
    <mergeCell ref="M109:R109"/>
    <mergeCell ref="A110:C110"/>
    <mergeCell ref="D110:F110"/>
    <mergeCell ref="G110:I110"/>
    <mergeCell ref="J110:L110"/>
    <mergeCell ref="M110:O110"/>
    <mergeCell ref="P110:R110"/>
    <mergeCell ref="AG145:AI145"/>
    <mergeCell ref="K146:N146"/>
    <mergeCell ref="O146:R146"/>
    <mergeCell ref="K145:R145"/>
    <mergeCell ref="S146:V146"/>
    <mergeCell ref="W146:Z146"/>
    <mergeCell ref="S145:Z145"/>
    <mergeCell ref="A148:A150"/>
    <mergeCell ref="A151:A153"/>
    <mergeCell ref="C146:F146"/>
    <mergeCell ref="G146:J146"/>
    <mergeCell ref="C145:J145"/>
    <mergeCell ref="A74:R74"/>
    <mergeCell ref="A75:F75"/>
    <mergeCell ref="G75:L75"/>
    <mergeCell ref="M75:R75"/>
    <mergeCell ref="A76:C76"/>
    <mergeCell ref="D76:F76"/>
    <mergeCell ref="G76:I76"/>
    <mergeCell ref="J76:L76"/>
    <mergeCell ref="M76:O76"/>
    <mergeCell ref="P76:R76"/>
    <mergeCell ref="A492:A494"/>
    <mergeCell ref="A495:A497"/>
    <mergeCell ref="B500:U500"/>
    <mergeCell ref="B518:G518"/>
    <mergeCell ref="M5:R5"/>
    <mergeCell ref="M6:O6"/>
    <mergeCell ref="P6:R6"/>
    <mergeCell ref="A4:R4"/>
    <mergeCell ref="A6:C6"/>
    <mergeCell ref="D6:F6"/>
    <mergeCell ref="A5:F5"/>
    <mergeCell ref="G5:L5"/>
    <mergeCell ref="G6:I6"/>
    <mergeCell ref="J6:L6"/>
    <mergeCell ref="A40:R40"/>
    <mergeCell ref="A41:F41"/>
    <mergeCell ref="G41:L41"/>
    <mergeCell ref="M41:R41"/>
    <mergeCell ref="A42:C42"/>
    <mergeCell ref="D42:F42"/>
    <mergeCell ref="G42:I42"/>
    <mergeCell ref="J42:L42"/>
    <mergeCell ref="M42:O42"/>
    <mergeCell ref="P42:R42"/>
    <mergeCell ref="B587:F587"/>
    <mergeCell ref="I587:M587"/>
    <mergeCell ref="N587:R587"/>
    <mergeCell ref="F542:H542"/>
    <mergeCell ref="I542:K542"/>
    <mergeCell ref="L542:N542"/>
    <mergeCell ref="O542:Q542"/>
    <mergeCell ref="R542:T542"/>
    <mergeCell ref="U542:W542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3EE766-3F30-491C-BCA9-20327CA5C4C0}">
  <dimension ref="A1:AD401"/>
  <sheetViews>
    <sheetView topLeftCell="A55" workbookViewId="0">
      <selection activeCell="J34" sqref="J34"/>
    </sheetView>
  </sheetViews>
  <sheetFormatPr defaultRowHeight="15" x14ac:dyDescent="0.25"/>
  <cols>
    <col min="1" max="1" width="15.140625" bestFit="1" customWidth="1"/>
    <col min="4" max="4" width="15.140625" bestFit="1" customWidth="1"/>
    <col min="7" max="7" width="15.140625" bestFit="1" customWidth="1"/>
    <col min="10" max="10" width="15.140625" bestFit="1" customWidth="1"/>
    <col min="12" max="12" width="10.42578125" customWidth="1"/>
    <col min="13" max="13" width="15.140625" bestFit="1" customWidth="1"/>
    <col min="15" max="15" width="9.5703125" bestFit="1" customWidth="1"/>
    <col min="16" max="16" width="15.140625" bestFit="1" customWidth="1"/>
    <col min="18" max="18" width="15" customWidth="1"/>
    <col min="19" max="19" width="15.140625" bestFit="1" customWidth="1"/>
    <col min="25" max="25" width="15.140625" bestFit="1" customWidth="1"/>
  </cols>
  <sheetData>
    <row r="1" spans="1:30" x14ac:dyDescent="0.25">
      <c r="A1" s="273" t="s">
        <v>38</v>
      </c>
      <c r="B1" s="274"/>
      <c r="C1" s="274"/>
      <c r="D1" s="274"/>
      <c r="E1" s="274"/>
      <c r="F1" s="274"/>
      <c r="G1" s="274"/>
      <c r="H1" s="274"/>
      <c r="I1" s="274"/>
      <c r="J1" s="274"/>
      <c r="K1" s="274"/>
      <c r="L1" s="274"/>
      <c r="M1" s="274"/>
      <c r="N1" s="274"/>
      <c r="O1" s="274"/>
      <c r="P1" s="274"/>
      <c r="Q1" s="274"/>
      <c r="R1" s="274"/>
      <c r="S1" s="274"/>
      <c r="T1" s="274"/>
      <c r="U1" s="274"/>
      <c r="V1" s="274"/>
      <c r="W1" s="274"/>
      <c r="X1" s="274"/>
    </row>
    <row r="2" spans="1:30" x14ac:dyDescent="0.25">
      <c r="A2" s="268" t="s">
        <v>57</v>
      </c>
      <c r="B2" s="268"/>
      <c r="C2" s="268"/>
      <c r="D2" s="268"/>
      <c r="E2" s="268"/>
      <c r="F2" s="268"/>
      <c r="G2" s="267" t="s">
        <v>58</v>
      </c>
      <c r="H2" s="268"/>
      <c r="I2" s="268"/>
      <c r="J2" s="268"/>
      <c r="K2" s="268"/>
      <c r="L2" s="269"/>
      <c r="M2" s="267" t="s">
        <v>59</v>
      </c>
      <c r="N2" s="268"/>
      <c r="O2" s="268"/>
      <c r="P2" s="268"/>
      <c r="Q2" s="268"/>
      <c r="R2" s="269"/>
      <c r="S2" s="267" t="s">
        <v>71</v>
      </c>
      <c r="T2" s="268"/>
      <c r="U2" s="268"/>
      <c r="V2" s="268"/>
      <c r="W2" s="268"/>
      <c r="X2" s="269"/>
      <c r="Y2" s="267" t="s">
        <v>75</v>
      </c>
      <c r="Z2" s="268"/>
      <c r="AA2" s="268"/>
      <c r="AB2" s="268"/>
      <c r="AC2" s="268"/>
      <c r="AD2" s="269"/>
    </row>
    <row r="3" spans="1:30" x14ac:dyDescent="0.25">
      <c r="A3" s="12" t="s">
        <v>29</v>
      </c>
      <c r="B3" s="13">
        <v>253</v>
      </c>
      <c r="C3" s="14"/>
      <c r="D3" s="12"/>
      <c r="E3" s="13"/>
      <c r="F3" s="14"/>
      <c r="G3" s="12" t="s">
        <v>29</v>
      </c>
      <c r="H3" s="13">
        <v>207</v>
      </c>
      <c r="I3" s="14"/>
      <c r="J3" s="12"/>
      <c r="K3" s="13"/>
      <c r="L3" s="14"/>
      <c r="M3" s="12" t="s">
        <v>29</v>
      </c>
      <c r="N3" s="13">
        <v>186</v>
      </c>
      <c r="O3" s="14"/>
      <c r="P3" s="12"/>
      <c r="R3" s="14"/>
      <c r="S3" s="12" t="s">
        <v>29</v>
      </c>
      <c r="T3" s="13">
        <v>211</v>
      </c>
      <c r="U3" s="14"/>
      <c r="V3" s="12"/>
      <c r="X3" s="14"/>
      <c r="Y3" s="12" t="s">
        <v>29</v>
      </c>
      <c r="Z3" s="13">
        <v>223</v>
      </c>
      <c r="AA3" s="14"/>
      <c r="AB3" s="12"/>
      <c r="AD3" s="14"/>
    </row>
    <row r="4" spans="1:30" x14ac:dyDescent="0.25">
      <c r="A4" s="12" t="s">
        <v>46</v>
      </c>
      <c r="B4" s="13">
        <v>181</v>
      </c>
      <c r="C4" s="14"/>
      <c r="D4" s="12"/>
      <c r="E4" s="13"/>
      <c r="F4" s="14"/>
      <c r="G4" s="12" t="s">
        <v>46</v>
      </c>
      <c r="H4" s="13">
        <v>167</v>
      </c>
      <c r="I4" s="14"/>
      <c r="J4" s="12"/>
      <c r="K4" s="13"/>
      <c r="L4" s="14"/>
      <c r="M4" s="12" t="s">
        <v>46</v>
      </c>
      <c r="N4" s="13">
        <v>143</v>
      </c>
      <c r="O4" s="14"/>
      <c r="P4" s="12"/>
      <c r="R4" s="14"/>
      <c r="S4" s="12" t="s">
        <v>46</v>
      </c>
      <c r="T4" s="13">
        <v>130</v>
      </c>
      <c r="U4" s="14"/>
      <c r="V4" s="12"/>
      <c r="X4" s="14"/>
      <c r="Y4" s="12" t="s">
        <v>46</v>
      </c>
      <c r="Z4" s="13">
        <v>132</v>
      </c>
      <c r="AA4" s="14"/>
      <c r="AB4" s="12"/>
      <c r="AD4" s="14"/>
    </row>
    <row r="5" spans="1:30" x14ac:dyDescent="0.25">
      <c r="A5" s="12" t="s">
        <v>25</v>
      </c>
      <c r="B5" s="15">
        <v>7.6939169421928097</v>
      </c>
      <c r="C5" s="14"/>
      <c r="D5" s="12"/>
      <c r="E5" s="15"/>
      <c r="F5" s="14"/>
      <c r="G5" s="12" t="s">
        <v>25</v>
      </c>
      <c r="H5" s="15">
        <v>4.6652195478897598</v>
      </c>
      <c r="I5" s="14"/>
      <c r="J5" s="12"/>
      <c r="K5" s="15"/>
      <c r="L5" s="14"/>
      <c r="M5" s="12" t="s">
        <v>25</v>
      </c>
      <c r="N5" s="15">
        <v>5.7518207550835996</v>
      </c>
      <c r="O5" s="14"/>
      <c r="P5" s="12"/>
      <c r="Q5" s="15"/>
      <c r="R5" s="14"/>
      <c r="S5" s="12" t="s">
        <v>25</v>
      </c>
      <c r="T5" s="15">
        <v>7.7490265844230199</v>
      </c>
      <c r="U5" s="14"/>
      <c r="V5" s="12"/>
      <c r="W5" s="15"/>
      <c r="X5" s="14"/>
      <c r="Y5" s="12" t="s">
        <v>25</v>
      </c>
      <c r="Z5" s="15">
        <v>3.0279379291133699</v>
      </c>
      <c r="AA5" s="14"/>
      <c r="AB5" s="12"/>
      <c r="AC5" s="15"/>
      <c r="AD5" s="14"/>
    </row>
    <row r="6" spans="1:30" x14ac:dyDescent="0.25">
      <c r="A6" s="270" t="s">
        <v>55</v>
      </c>
      <c r="B6" s="271"/>
      <c r="C6" s="272"/>
      <c r="D6" s="270" t="s">
        <v>56</v>
      </c>
      <c r="E6" s="271"/>
      <c r="F6" s="272"/>
      <c r="G6" s="270" t="s">
        <v>55</v>
      </c>
      <c r="H6" s="271"/>
      <c r="I6" s="272"/>
      <c r="J6" s="270" t="s">
        <v>56</v>
      </c>
      <c r="K6" s="271"/>
      <c r="L6" s="272"/>
      <c r="M6" s="270" t="s">
        <v>55</v>
      </c>
      <c r="N6" s="271"/>
      <c r="O6" s="272"/>
      <c r="P6" s="270" t="s">
        <v>56</v>
      </c>
      <c r="Q6" s="271"/>
      <c r="R6" s="272"/>
      <c r="S6" s="270" t="s">
        <v>55</v>
      </c>
      <c r="T6" s="271"/>
      <c r="U6" s="272"/>
      <c r="V6" s="270" t="s">
        <v>56</v>
      </c>
      <c r="W6" s="271"/>
      <c r="X6" s="272"/>
      <c r="Y6" s="270" t="s">
        <v>55</v>
      </c>
      <c r="Z6" s="271"/>
      <c r="AA6" s="272"/>
      <c r="AB6" s="270" t="s">
        <v>56</v>
      </c>
      <c r="AC6" s="271"/>
      <c r="AD6" s="272"/>
    </row>
    <row r="7" spans="1:30" x14ac:dyDescent="0.25">
      <c r="A7" s="12" t="s">
        <v>27</v>
      </c>
      <c r="B7" s="13" t="s">
        <v>28</v>
      </c>
      <c r="C7" s="14" t="s">
        <v>26</v>
      </c>
      <c r="D7" s="12" t="s">
        <v>27</v>
      </c>
      <c r="E7" s="13" t="s">
        <v>28</v>
      </c>
      <c r="F7" s="14" t="s">
        <v>26</v>
      </c>
      <c r="G7" s="12" t="s">
        <v>27</v>
      </c>
      <c r="H7" s="13" t="s">
        <v>28</v>
      </c>
      <c r="I7" s="14" t="s">
        <v>26</v>
      </c>
      <c r="J7" s="12" t="s">
        <v>27</v>
      </c>
      <c r="K7" s="13" t="s">
        <v>28</v>
      </c>
      <c r="L7" s="14" t="s">
        <v>26</v>
      </c>
      <c r="M7" s="12" t="s">
        <v>27</v>
      </c>
      <c r="N7" s="13" t="s">
        <v>28</v>
      </c>
      <c r="O7" s="14" t="s">
        <v>26</v>
      </c>
      <c r="P7" s="12" t="s">
        <v>27</v>
      </c>
      <c r="Q7" s="13" t="s">
        <v>28</v>
      </c>
      <c r="R7" s="14" t="s">
        <v>26</v>
      </c>
      <c r="S7" s="12" t="s">
        <v>27</v>
      </c>
      <c r="T7" s="13" t="s">
        <v>28</v>
      </c>
      <c r="U7" s="14" t="s">
        <v>26</v>
      </c>
      <c r="V7" s="12" t="s">
        <v>27</v>
      </c>
      <c r="W7" s="13" t="s">
        <v>28</v>
      </c>
      <c r="X7" s="14" t="s">
        <v>26</v>
      </c>
      <c r="Y7" s="12" t="s">
        <v>27</v>
      </c>
      <c r="Z7" s="13" t="s">
        <v>28</v>
      </c>
      <c r="AA7" s="14" t="s">
        <v>26</v>
      </c>
      <c r="AB7" s="12" t="s">
        <v>27</v>
      </c>
      <c r="AC7" s="13" t="s">
        <v>28</v>
      </c>
      <c r="AD7" s="14" t="s">
        <v>26</v>
      </c>
    </row>
    <row r="8" spans="1:30" x14ac:dyDescent="0.25">
      <c r="A8" s="12">
        <v>0</v>
      </c>
      <c r="B8" s="13">
        <v>1</v>
      </c>
      <c r="C8" s="14">
        <v>7.2701382617229499E-2</v>
      </c>
      <c r="D8" s="12">
        <v>0</v>
      </c>
      <c r="E8" s="13">
        <v>1</v>
      </c>
      <c r="F8" s="14">
        <v>13.158950253718499</v>
      </c>
      <c r="G8" s="12">
        <v>0</v>
      </c>
      <c r="H8" s="13">
        <v>1</v>
      </c>
      <c r="I8" s="14">
        <v>6.2328137388714601E-2</v>
      </c>
      <c r="J8" s="12">
        <v>0</v>
      </c>
      <c r="K8" s="13">
        <v>1</v>
      </c>
      <c r="L8" s="14">
        <v>10.408798943915301</v>
      </c>
      <c r="M8" s="12">
        <v>0</v>
      </c>
      <c r="N8" s="13">
        <v>1</v>
      </c>
      <c r="O8" s="14">
        <v>4.8984158268734701E-2</v>
      </c>
      <c r="P8" s="12">
        <v>0</v>
      </c>
      <c r="Q8" s="13">
        <v>1</v>
      </c>
      <c r="R8" s="14">
        <v>7.0047346324290602</v>
      </c>
      <c r="S8" s="12">
        <v>0</v>
      </c>
      <c r="T8" s="13">
        <v>1</v>
      </c>
      <c r="U8" s="14">
        <v>5.84740195583872E-2</v>
      </c>
      <c r="V8" s="12">
        <v>0</v>
      </c>
      <c r="W8" s="13">
        <v>1</v>
      </c>
      <c r="X8" s="14">
        <v>7.6016225425903396</v>
      </c>
      <c r="Y8" s="12">
        <v>0</v>
      </c>
      <c r="Z8" s="13">
        <v>1</v>
      </c>
      <c r="AA8" s="14">
        <v>4.4805276633537901E-2</v>
      </c>
      <c r="AB8" s="12">
        <v>0</v>
      </c>
      <c r="AC8" s="13">
        <v>1</v>
      </c>
      <c r="AD8" s="14">
        <v>5.9142965156270098</v>
      </c>
    </row>
    <row r="9" spans="1:30" x14ac:dyDescent="0.25">
      <c r="A9" s="12">
        <v>0.05</v>
      </c>
      <c r="B9" s="13">
        <v>0.95</v>
      </c>
      <c r="C9" s="14">
        <v>7.0065919447184002E-2</v>
      </c>
      <c r="D9" s="12">
        <v>0.05</v>
      </c>
      <c r="E9" s="13">
        <v>0.95</v>
      </c>
      <c r="F9" s="14">
        <v>12.6819314199403</v>
      </c>
      <c r="G9" s="12">
        <v>0.05</v>
      </c>
      <c r="H9" s="13">
        <v>0.95</v>
      </c>
      <c r="I9" s="14">
        <v>6.0149188622086597E-2</v>
      </c>
      <c r="J9" s="12">
        <v>0.05</v>
      </c>
      <c r="K9" s="13">
        <v>0.95</v>
      </c>
      <c r="L9" s="14">
        <v>10.044914499888399</v>
      </c>
      <c r="M9" s="12">
        <v>0.05</v>
      </c>
      <c r="N9" s="13">
        <v>0.95</v>
      </c>
      <c r="O9" s="14">
        <v>4.73547369998326E-2</v>
      </c>
      <c r="P9" s="12">
        <v>0.05</v>
      </c>
      <c r="Q9" s="13">
        <v>0.95</v>
      </c>
      <c r="R9" s="14">
        <v>6.7717273909760598</v>
      </c>
      <c r="S9" s="12">
        <v>0.05</v>
      </c>
      <c r="T9" s="13">
        <v>0.95</v>
      </c>
      <c r="U9" s="14">
        <v>5.6299023095563103E-2</v>
      </c>
      <c r="V9" s="12">
        <v>0.05</v>
      </c>
      <c r="W9" s="13">
        <v>0.95</v>
      </c>
      <c r="X9" s="14">
        <v>7.31887300242321</v>
      </c>
      <c r="Y9" s="12">
        <v>0.05</v>
      </c>
      <c r="Z9" s="13">
        <v>0.95</v>
      </c>
      <c r="AA9" s="14">
        <v>4.3216528511424997E-2</v>
      </c>
      <c r="AB9" s="12">
        <v>0.05</v>
      </c>
      <c r="AC9" s="13">
        <v>0.95</v>
      </c>
      <c r="AD9" s="14">
        <v>5.7045817635081004</v>
      </c>
    </row>
    <row r="10" spans="1:30" x14ac:dyDescent="0.25">
      <c r="A10" s="12">
        <v>0.1</v>
      </c>
      <c r="B10" s="13">
        <v>0.9</v>
      </c>
      <c r="C10" s="14">
        <v>6.7430456277138603E-2</v>
      </c>
      <c r="D10" s="12">
        <v>0.1</v>
      </c>
      <c r="E10" s="13">
        <v>0.9</v>
      </c>
      <c r="F10" s="14">
        <v>12.204912586161999</v>
      </c>
      <c r="G10" s="12">
        <v>0.1</v>
      </c>
      <c r="H10" s="13">
        <v>0.9</v>
      </c>
      <c r="I10" s="14">
        <v>5.7970239855458697E-2</v>
      </c>
      <c r="J10" s="12">
        <v>0.1</v>
      </c>
      <c r="K10" s="13">
        <v>0.9</v>
      </c>
      <c r="L10" s="14">
        <v>9.6810300558616191</v>
      </c>
      <c r="M10" s="12">
        <v>0.1</v>
      </c>
      <c r="N10" s="13">
        <v>0.9</v>
      </c>
      <c r="O10" s="14">
        <v>4.5725315730930499E-2</v>
      </c>
      <c r="P10" s="12">
        <v>0.1</v>
      </c>
      <c r="Q10" s="13">
        <v>0.9</v>
      </c>
      <c r="R10" s="14">
        <v>6.53872014952307</v>
      </c>
      <c r="S10" s="12">
        <v>0.1</v>
      </c>
      <c r="T10" s="13">
        <v>0.9</v>
      </c>
      <c r="U10" s="14">
        <v>5.41240266327392E-2</v>
      </c>
      <c r="V10" s="12">
        <v>0.1</v>
      </c>
      <c r="W10" s="13">
        <v>0.9</v>
      </c>
      <c r="X10" s="14">
        <v>7.0361234622561</v>
      </c>
      <c r="Y10" s="12">
        <v>0.1</v>
      </c>
      <c r="Z10" s="13">
        <v>0.9</v>
      </c>
      <c r="AA10" s="14">
        <v>4.1627780389312197E-2</v>
      </c>
      <c r="AB10" s="12">
        <v>0.1</v>
      </c>
      <c r="AC10" s="13">
        <v>0.9</v>
      </c>
      <c r="AD10" s="14">
        <v>5.4948670113892097</v>
      </c>
    </row>
    <row r="11" spans="1:30" x14ac:dyDescent="0.25">
      <c r="A11" s="12">
        <v>0.15</v>
      </c>
      <c r="B11" s="13">
        <v>0.85</v>
      </c>
      <c r="C11" s="14">
        <v>6.4794993107093204E-2</v>
      </c>
      <c r="D11" s="12">
        <v>0.15</v>
      </c>
      <c r="E11" s="13">
        <v>0.85</v>
      </c>
      <c r="F11" s="14">
        <v>11.7278937523838</v>
      </c>
      <c r="G11" s="12">
        <v>0.15</v>
      </c>
      <c r="H11" s="13">
        <v>0.85</v>
      </c>
      <c r="I11" s="14">
        <v>5.5791291088830797E-2</v>
      </c>
      <c r="J11" s="12">
        <v>0.15</v>
      </c>
      <c r="K11" s="13">
        <v>0.85</v>
      </c>
      <c r="L11" s="14">
        <v>9.31714561183475</v>
      </c>
      <c r="M11" s="12">
        <v>0.15</v>
      </c>
      <c r="N11" s="13">
        <v>0.85</v>
      </c>
      <c r="O11" s="14">
        <v>4.4095894462028398E-2</v>
      </c>
      <c r="P11" s="12">
        <v>0.15</v>
      </c>
      <c r="Q11" s="13">
        <v>0.85</v>
      </c>
      <c r="R11" s="14">
        <v>6.3057129080700696</v>
      </c>
      <c r="S11" s="12">
        <v>0.15</v>
      </c>
      <c r="T11" s="13">
        <v>0.85</v>
      </c>
      <c r="U11" s="14">
        <v>5.1949030169915103E-2</v>
      </c>
      <c r="V11" s="12">
        <v>0.15</v>
      </c>
      <c r="W11" s="13">
        <v>0.85</v>
      </c>
      <c r="X11" s="14">
        <v>6.7533739220889704</v>
      </c>
      <c r="Y11" s="12">
        <v>0.15</v>
      </c>
      <c r="Z11" s="13">
        <v>0.85</v>
      </c>
      <c r="AA11" s="14">
        <v>4.0039032267199202E-2</v>
      </c>
      <c r="AB11" s="12">
        <v>0.15</v>
      </c>
      <c r="AC11" s="13">
        <v>0.85</v>
      </c>
      <c r="AD11" s="14">
        <v>5.2851522592702898</v>
      </c>
    </row>
    <row r="12" spans="1:30" x14ac:dyDescent="0.25">
      <c r="A12" s="12">
        <v>0.2</v>
      </c>
      <c r="B12" s="13">
        <v>0.8</v>
      </c>
      <c r="C12" s="14">
        <v>6.2159529937047799E-2</v>
      </c>
      <c r="D12" s="12">
        <v>0.2</v>
      </c>
      <c r="E12" s="13">
        <v>0.8</v>
      </c>
      <c r="F12" s="14">
        <v>11.2508749186056</v>
      </c>
      <c r="G12" s="12">
        <v>0.2</v>
      </c>
      <c r="H12" s="13">
        <v>0.8</v>
      </c>
      <c r="I12" s="14">
        <v>5.3612342322202897E-2</v>
      </c>
      <c r="J12" s="12">
        <v>0.2</v>
      </c>
      <c r="K12" s="13">
        <v>0.8</v>
      </c>
      <c r="L12" s="14">
        <v>8.9532611678078897</v>
      </c>
      <c r="M12" s="12">
        <v>0.2</v>
      </c>
      <c r="N12" s="13">
        <v>0.8</v>
      </c>
      <c r="O12" s="14">
        <v>4.2466473193126401E-2</v>
      </c>
      <c r="P12" s="12">
        <v>0.2</v>
      </c>
      <c r="Q12" s="13">
        <v>0.8</v>
      </c>
      <c r="R12" s="14">
        <v>6.0727056666170798</v>
      </c>
      <c r="S12" s="12">
        <v>0.2</v>
      </c>
      <c r="T12" s="13">
        <v>0.8</v>
      </c>
      <c r="U12" s="14">
        <v>4.9774033707091297E-2</v>
      </c>
      <c r="V12" s="12">
        <v>0.2</v>
      </c>
      <c r="W12" s="13">
        <v>0.8</v>
      </c>
      <c r="X12" s="14">
        <v>6.4706243819218701</v>
      </c>
      <c r="Y12" s="12">
        <v>0.2</v>
      </c>
      <c r="Z12" s="13">
        <v>0.8</v>
      </c>
      <c r="AA12" s="14">
        <v>3.8450284145086298E-2</v>
      </c>
      <c r="AB12" s="12">
        <v>0.2</v>
      </c>
      <c r="AC12" s="13">
        <v>0.8</v>
      </c>
      <c r="AD12" s="14">
        <v>5.0754375071513902</v>
      </c>
    </row>
    <row r="13" spans="1:30" x14ac:dyDescent="0.25">
      <c r="A13" s="12">
        <v>0.25</v>
      </c>
      <c r="B13" s="13">
        <v>0.75</v>
      </c>
      <c r="C13" s="14">
        <v>5.9524066767002302E-2</v>
      </c>
      <c r="D13" s="12">
        <v>0.25</v>
      </c>
      <c r="E13" s="13">
        <v>0.75</v>
      </c>
      <c r="F13" s="14">
        <v>10.773856084827401</v>
      </c>
      <c r="G13" s="12">
        <v>0.25</v>
      </c>
      <c r="H13" s="13">
        <v>0.75</v>
      </c>
      <c r="I13" s="14">
        <v>5.1433393555574997E-2</v>
      </c>
      <c r="J13" s="12">
        <v>0.25</v>
      </c>
      <c r="K13" s="13">
        <v>0.75</v>
      </c>
      <c r="L13" s="14">
        <v>8.5893767237810206</v>
      </c>
      <c r="M13" s="12">
        <v>0.25</v>
      </c>
      <c r="N13" s="13">
        <v>0.75</v>
      </c>
      <c r="O13" s="14">
        <v>4.0837051924224398E-2</v>
      </c>
      <c r="P13" s="12">
        <v>0.25</v>
      </c>
      <c r="Q13" s="13">
        <v>0.75</v>
      </c>
      <c r="R13" s="14">
        <v>5.8396984251640998</v>
      </c>
      <c r="S13" s="12">
        <v>0.25</v>
      </c>
      <c r="T13" s="13">
        <v>0.75</v>
      </c>
      <c r="U13" s="14">
        <v>4.7599037244267298E-2</v>
      </c>
      <c r="V13" s="12">
        <v>0.25</v>
      </c>
      <c r="W13" s="13">
        <v>0.75</v>
      </c>
      <c r="X13" s="14">
        <v>6.1878748417547502</v>
      </c>
      <c r="Y13" s="12">
        <v>0.25</v>
      </c>
      <c r="Z13" s="13">
        <v>0.75</v>
      </c>
      <c r="AA13" s="14">
        <v>3.6861536022973401E-2</v>
      </c>
      <c r="AB13" s="12">
        <v>0.25</v>
      </c>
      <c r="AC13" s="13">
        <v>0.75</v>
      </c>
      <c r="AD13" s="14">
        <v>4.8657227550324897</v>
      </c>
    </row>
    <row r="14" spans="1:30" x14ac:dyDescent="0.25">
      <c r="A14" s="12">
        <v>0.3</v>
      </c>
      <c r="B14" s="13">
        <v>0.7</v>
      </c>
      <c r="C14" s="14">
        <v>5.6888603596956903E-2</v>
      </c>
      <c r="D14" s="12">
        <v>0.3</v>
      </c>
      <c r="E14" s="13">
        <v>0.7</v>
      </c>
      <c r="F14" s="14">
        <v>10.296837251049199</v>
      </c>
      <c r="G14" s="12">
        <v>0.3</v>
      </c>
      <c r="H14" s="13">
        <v>0.7</v>
      </c>
      <c r="I14" s="14">
        <v>4.9254444788947097E-2</v>
      </c>
      <c r="J14" s="12">
        <v>0.3</v>
      </c>
      <c r="K14" s="13">
        <v>0.7</v>
      </c>
      <c r="L14" s="14">
        <v>8.2254922797541692</v>
      </c>
      <c r="M14" s="12">
        <v>0.3</v>
      </c>
      <c r="N14" s="13">
        <v>0.7</v>
      </c>
      <c r="O14" s="14">
        <v>3.9207630655322401E-2</v>
      </c>
      <c r="P14" s="12">
        <v>0.3</v>
      </c>
      <c r="Q14" s="13">
        <v>0.7</v>
      </c>
      <c r="R14" s="14">
        <v>5.60669118371111</v>
      </c>
      <c r="S14" s="12">
        <v>0.3</v>
      </c>
      <c r="T14" s="13">
        <v>0.7</v>
      </c>
      <c r="U14" s="14">
        <v>4.5424040781443298E-2</v>
      </c>
      <c r="V14" s="12">
        <v>0.3</v>
      </c>
      <c r="W14" s="13">
        <v>0.7</v>
      </c>
      <c r="X14" s="14">
        <v>5.9051253015876402</v>
      </c>
      <c r="Y14" s="12">
        <v>0.3</v>
      </c>
      <c r="Z14" s="13">
        <v>0.7</v>
      </c>
      <c r="AA14" s="14">
        <v>3.52727879008604E-2</v>
      </c>
      <c r="AB14" s="12">
        <v>0.3</v>
      </c>
      <c r="AC14" s="13">
        <v>0.7</v>
      </c>
      <c r="AD14" s="14">
        <v>4.6560080029135804</v>
      </c>
    </row>
    <row r="15" spans="1:30" x14ac:dyDescent="0.25">
      <c r="A15" s="12">
        <v>0.35</v>
      </c>
      <c r="B15" s="13">
        <v>0.65</v>
      </c>
      <c r="C15" s="14">
        <v>5.4253140426911498E-2</v>
      </c>
      <c r="D15" s="12">
        <v>0.35</v>
      </c>
      <c r="E15" s="13">
        <v>0.65</v>
      </c>
      <c r="F15" s="14">
        <v>9.8198184172709801</v>
      </c>
      <c r="G15" s="12">
        <v>0.35</v>
      </c>
      <c r="H15" s="13">
        <v>0.65</v>
      </c>
      <c r="I15" s="14">
        <v>4.7075496022319203E-2</v>
      </c>
      <c r="J15" s="12">
        <v>0.35</v>
      </c>
      <c r="K15" s="13">
        <v>0.65</v>
      </c>
      <c r="L15" s="14">
        <v>7.8616078357273196</v>
      </c>
      <c r="M15" s="12">
        <v>0.35</v>
      </c>
      <c r="N15" s="13">
        <v>0.65</v>
      </c>
      <c r="O15" s="14">
        <v>3.75782093864203E-2</v>
      </c>
      <c r="P15" s="12">
        <v>0.35</v>
      </c>
      <c r="Q15" s="13">
        <v>0.65</v>
      </c>
      <c r="R15" s="14">
        <v>5.3736839422580998</v>
      </c>
      <c r="S15" s="12">
        <v>0.35</v>
      </c>
      <c r="T15" s="13">
        <v>0.65</v>
      </c>
      <c r="U15" s="14">
        <v>4.3249044318619402E-2</v>
      </c>
      <c r="V15" s="12">
        <v>0.35</v>
      </c>
      <c r="W15" s="13">
        <v>0.65</v>
      </c>
      <c r="X15" s="14">
        <v>5.6223757614205203</v>
      </c>
      <c r="Y15" s="12">
        <v>0.35</v>
      </c>
      <c r="Z15" s="13">
        <v>0.65</v>
      </c>
      <c r="AA15" s="14">
        <v>3.3684039778747503E-2</v>
      </c>
      <c r="AB15" s="12">
        <v>0.35</v>
      </c>
      <c r="AC15" s="13">
        <v>0.65</v>
      </c>
      <c r="AD15" s="14">
        <v>4.4462932507946702</v>
      </c>
    </row>
    <row r="16" spans="1:30" x14ac:dyDescent="0.25">
      <c r="A16" s="12">
        <v>0.4</v>
      </c>
      <c r="B16" s="13">
        <v>0.6</v>
      </c>
      <c r="C16" s="14">
        <v>5.1617677256866001E-2</v>
      </c>
      <c r="D16" s="12">
        <v>0.4</v>
      </c>
      <c r="E16" s="13">
        <v>0.6</v>
      </c>
      <c r="F16" s="14">
        <v>9.3427995834927504</v>
      </c>
      <c r="G16" s="12">
        <v>0.4</v>
      </c>
      <c r="H16" s="13">
        <v>0.6</v>
      </c>
      <c r="I16" s="14">
        <v>4.4896547255691303E-2</v>
      </c>
      <c r="J16" s="12">
        <v>0.4</v>
      </c>
      <c r="K16" s="13">
        <v>0.6</v>
      </c>
      <c r="L16" s="14">
        <v>7.4977233917004504</v>
      </c>
      <c r="M16" s="12">
        <v>0.4</v>
      </c>
      <c r="N16" s="13">
        <v>0.6</v>
      </c>
      <c r="O16" s="14">
        <v>3.5948788117518303E-2</v>
      </c>
      <c r="P16" s="12">
        <v>0.4</v>
      </c>
      <c r="Q16" s="13">
        <v>0.6</v>
      </c>
      <c r="R16" s="14">
        <v>5.1406767008051197</v>
      </c>
      <c r="S16" s="12">
        <v>0.4</v>
      </c>
      <c r="T16" s="13">
        <v>0.6</v>
      </c>
      <c r="U16" s="14">
        <v>4.1074047855795402E-2</v>
      </c>
      <c r="V16" s="12">
        <v>0.4</v>
      </c>
      <c r="W16" s="13">
        <v>0.6</v>
      </c>
      <c r="X16" s="14">
        <v>5.3396262212533996</v>
      </c>
      <c r="Y16" s="12">
        <v>0.4</v>
      </c>
      <c r="Z16" s="13">
        <v>0.6</v>
      </c>
      <c r="AA16" s="14">
        <v>3.2095291656634599E-2</v>
      </c>
      <c r="AB16" s="12">
        <v>0.4</v>
      </c>
      <c r="AC16" s="13">
        <v>0.6</v>
      </c>
      <c r="AD16" s="14">
        <v>4.2365784986757697</v>
      </c>
    </row>
    <row r="17" spans="1:30" x14ac:dyDescent="0.25">
      <c r="A17" s="12">
        <v>0.45</v>
      </c>
      <c r="B17" s="13">
        <v>0.55000000000000004</v>
      </c>
      <c r="C17" s="14">
        <v>4.89822140868207E-2</v>
      </c>
      <c r="D17" s="12">
        <v>0.45</v>
      </c>
      <c r="E17" s="13">
        <v>0.55000000000000004</v>
      </c>
      <c r="F17" s="14">
        <v>8.8657807497145509</v>
      </c>
      <c r="G17" s="12">
        <v>0.45</v>
      </c>
      <c r="H17" s="13">
        <v>0.55000000000000004</v>
      </c>
      <c r="I17" s="14">
        <v>4.27175984890635E-2</v>
      </c>
      <c r="J17" s="12">
        <v>0.45</v>
      </c>
      <c r="K17" s="13">
        <v>0.55000000000000004</v>
      </c>
      <c r="L17" s="14">
        <v>7.1338389476735999</v>
      </c>
      <c r="M17" s="12">
        <v>0.45</v>
      </c>
      <c r="N17" s="13">
        <v>0.55000000000000004</v>
      </c>
      <c r="O17" s="14">
        <v>3.4319366848616299E-2</v>
      </c>
      <c r="P17" s="12">
        <v>0.45</v>
      </c>
      <c r="Q17" s="13">
        <v>0.55000000000000004</v>
      </c>
      <c r="R17" s="14">
        <v>4.9076694593521299</v>
      </c>
      <c r="S17" s="12">
        <v>0.45</v>
      </c>
      <c r="T17" s="13">
        <v>0.55000000000000004</v>
      </c>
      <c r="U17" s="14">
        <v>3.88990513929715E-2</v>
      </c>
      <c r="V17" s="12">
        <v>0.45</v>
      </c>
      <c r="W17" s="13">
        <v>0.55000000000000004</v>
      </c>
      <c r="X17" s="14">
        <v>5.0568766810862904</v>
      </c>
      <c r="Y17" s="12">
        <v>0.45</v>
      </c>
      <c r="Z17" s="13">
        <v>0.55000000000000004</v>
      </c>
      <c r="AA17" s="14">
        <v>3.0506543534521698E-2</v>
      </c>
      <c r="AB17" s="12">
        <v>0.45</v>
      </c>
      <c r="AC17" s="13">
        <v>0.55000000000000004</v>
      </c>
      <c r="AD17" s="14">
        <v>4.0268637465568604</v>
      </c>
    </row>
    <row r="18" spans="1:30" x14ac:dyDescent="0.25">
      <c r="A18" s="12">
        <v>0.5</v>
      </c>
      <c r="B18" s="13">
        <v>0.5</v>
      </c>
      <c r="C18" s="14">
        <v>4.6346750916775301E-2</v>
      </c>
      <c r="D18" s="12">
        <v>0.5</v>
      </c>
      <c r="E18" s="13">
        <v>0.5</v>
      </c>
      <c r="F18" s="14">
        <v>8.3887619159363407</v>
      </c>
      <c r="G18" s="12">
        <v>0.5</v>
      </c>
      <c r="H18" s="13">
        <v>0.5</v>
      </c>
      <c r="I18" s="14">
        <v>4.0538649722435503E-2</v>
      </c>
      <c r="J18" s="12">
        <v>0.5</v>
      </c>
      <c r="K18" s="13">
        <v>0.5</v>
      </c>
      <c r="L18" s="14">
        <v>6.7699545036467201</v>
      </c>
      <c r="M18" s="12">
        <v>0.5</v>
      </c>
      <c r="N18" s="13">
        <v>0.5</v>
      </c>
      <c r="O18" s="14">
        <v>3.2689945579714198E-2</v>
      </c>
      <c r="P18" s="12">
        <v>0.5</v>
      </c>
      <c r="Q18" s="13">
        <v>0.5</v>
      </c>
      <c r="R18" s="14">
        <v>4.6746622178991304</v>
      </c>
      <c r="S18" s="12">
        <v>0.5</v>
      </c>
      <c r="T18" s="13">
        <v>0.5</v>
      </c>
      <c r="U18" s="14">
        <v>3.6724054930147403E-2</v>
      </c>
      <c r="V18" s="12">
        <v>0.5</v>
      </c>
      <c r="W18" s="13">
        <v>0.5</v>
      </c>
      <c r="X18" s="14">
        <v>4.7741271409191697</v>
      </c>
      <c r="Y18" s="12">
        <v>0.5</v>
      </c>
      <c r="Z18" s="13">
        <v>0.5</v>
      </c>
      <c r="AA18" s="14">
        <v>2.8917795412408701E-2</v>
      </c>
      <c r="AB18" s="12">
        <v>0.5</v>
      </c>
      <c r="AC18" s="13">
        <v>0.5</v>
      </c>
      <c r="AD18" s="14">
        <v>3.8171489944379502</v>
      </c>
    </row>
    <row r="19" spans="1:30" x14ac:dyDescent="0.25">
      <c r="A19" s="12">
        <v>0.55000000000000004</v>
      </c>
      <c r="B19" s="13">
        <v>0.45</v>
      </c>
      <c r="C19" s="14">
        <v>4.3711287746729797E-2</v>
      </c>
      <c r="D19" s="12">
        <v>0.55000000000000004</v>
      </c>
      <c r="E19" s="13">
        <v>0.45</v>
      </c>
      <c r="F19" s="14">
        <v>7.9117430821581101</v>
      </c>
      <c r="G19" s="12">
        <v>0.55000000000000004</v>
      </c>
      <c r="H19" s="13">
        <v>0.45</v>
      </c>
      <c r="I19" s="14">
        <v>3.8359700955807603E-2</v>
      </c>
      <c r="J19" s="12">
        <v>0.55000000000000004</v>
      </c>
      <c r="K19" s="13">
        <v>0.45</v>
      </c>
      <c r="L19" s="14">
        <v>6.4060700596198696</v>
      </c>
      <c r="M19" s="12">
        <v>0.55000000000000004</v>
      </c>
      <c r="N19" s="13">
        <v>0.45</v>
      </c>
      <c r="O19" s="14">
        <v>3.1060524310812201E-2</v>
      </c>
      <c r="P19" s="12">
        <v>0.55000000000000004</v>
      </c>
      <c r="Q19" s="13">
        <v>0.45</v>
      </c>
      <c r="R19" s="14">
        <v>4.4416549764461397</v>
      </c>
      <c r="S19" s="12">
        <v>0.55000000000000004</v>
      </c>
      <c r="T19" s="13">
        <v>0.45</v>
      </c>
      <c r="U19" s="14">
        <v>3.45490584673235E-2</v>
      </c>
      <c r="V19" s="12">
        <v>0.55000000000000004</v>
      </c>
      <c r="W19" s="13">
        <v>0.45</v>
      </c>
      <c r="X19" s="14">
        <v>4.4913776007520596</v>
      </c>
      <c r="Y19" s="12">
        <v>0.55000000000000004</v>
      </c>
      <c r="Z19" s="13">
        <v>0.45</v>
      </c>
      <c r="AA19" s="14">
        <v>2.73290472902958E-2</v>
      </c>
      <c r="AB19" s="12">
        <v>0.55000000000000004</v>
      </c>
      <c r="AC19" s="13">
        <v>0.45</v>
      </c>
      <c r="AD19" s="14">
        <v>3.6074342423190502</v>
      </c>
    </row>
    <row r="20" spans="1:30" x14ac:dyDescent="0.25">
      <c r="A20" s="12">
        <v>0.6</v>
      </c>
      <c r="B20" s="13">
        <v>0.39999999999999902</v>
      </c>
      <c r="C20" s="14">
        <v>4.1075824576684399E-2</v>
      </c>
      <c r="D20" s="12">
        <v>0.6</v>
      </c>
      <c r="E20" s="13">
        <v>0.39999999999999902</v>
      </c>
      <c r="F20" s="14">
        <v>7.4347242483798803</v>
      </c>
      <c r="G20" s="12">
        <v>0.6</v>
      </c>
      <c r="H20" s="13">
        <v>0.39999999999999902</v>
      </c>
      <c r="I20" s="14">
        <v>3.6180752189179703E-2</v>
      </c>
      <c r="J20" s="12">
        <v>0.6</v>
      </c>
      <c r="K20" s="13">
        <v>0.39999999999999902</v>
      </c>
      <c r="L20" s="14">
        <v>6.0421856155930103</v>
      </c>
      <c r="M20" s="12">
        <v>0.6</v>
      </c>
      <c r="N20" s="13">
        <v>0.39999999999999902</v>
      </c>
      <c r="O20" s="14">
        <v>2.9431103041910101E-2</v>
      </c>
      <c r="P20" s="12">
        <v>0.6</v>
      </c>
      <c r="Q20" s="13">
        <v>0.39999999999999902</v>
      </c>
      <c r="R20" s="14">
        <v>4.2086477349931499</v>
      </c>
      <c r="S20" s="12">
        <v>0.6</v>
      </c>
      <c r="T20" s="13">
        <v>0.39999999999999902</v>
      </c>
      <c r="U20" s="14">
        <v>3.23740620044995E-2</v>
      </c>
      <c r="V20" s="12">
        <v>0.6</v>
      </c>
      <c r="W20" s="13">
        <v>0.39999999999999902</v>
      </c>
      <c r="X20" s="14">
        <v>4.2086280605849398</v>
      </c>
      <c r="Y20" s="12">
        <v>0.6</v>
      </c>
      <c r="Z20" s="13">
        <v>0.39999999999999902</v>
      </c>
      <c r="AA20" s="14">
        <v>2.5740299168182899E-2</v>
      </c>
      <c r="AB20" s="12">
        <v>0.6</v>
      </c>
      <c r="AC20" s="13">
        <v>0.39999999999999902</v>
      </c>
      <c r="AD20" s="14">
        <v>3.39771949020014</v>
      </c>
    </row>
    <row r="21" spans="1:30" x14ac:dyDescent="0.25">
      <c r="A21" s="12">
        <v>0.65</v>
      </c>
      <c r="B21" s="13">
        <v>0.34999999999999898</v>
      </c>
      <c r="C21" s="14">
        <v>3.8440361406639E-2</v>
      </c>
      <c r="D21" s="12">
        <v>0.65</v>
      </c>
      <c r="E21" s="13">
        <v>0.34999999999999898</v>
      </c>
      <c r="F21" s="14">
        <v>6.9577054146016604</v>
      </c>
      <c r="G21" s="12">
        <v>0.65</v>
      </c>
      <c r="H21" s="13">
        <v>0.34999999999999898</v>
      </c>
      <c r="I21" s="14">
        <v>3.4001803422551699E-2</v>
      </c>
      <c r="J21" s="12">
        <v>0.65</v>
      </c>
      <c r="K21" s="13">
        <v>0.34999999999999898</v>
      </c>
      <c r="L21" s="14">
        <v>5.6783011715661402</v>
      </c>
      <c r="M21" s="12">
        <v>0.65</v>
      </c>
      <c r="N21" s="13">
        <v>0.34999999999999898</v>
      </c>
      <c r="O21" s="14">
        <v>2.78016817730081E-2</v>
      </c>
      <c r="P21" s="12">
        <v>0.65</v>
      </c>
      <c r="Q21" s="13">
        <v>0.34999999999999898</v>
      </c>
      <c r="R21" s="14">
        <v>3.9756404935401601</v>
      </c>
      <c r="S21" s="12">
        <v>0.65</v>
      </c>
      <c r="T21" s="13">
        <v>0.34999999999999898</v>
      </c>
      <c r="U21" s="14">
        <v>3.0199065541675601E-2</v>
      </c>
      <c r="V21" s="12">
        <v>0.65</v>
      </c>
      <c r="W21" s="13">
        <v>0.34999999999999898</v>
      </c>
      <c r="X21" s="14">
        <v>3.9258785204178301</v>
      </c>
      <c r="Y21" s="12">
        <v>0.65</v>
      </c>
      <c r="Z21" s="13">
        <v>0.34999999999999898</v>
      </c>
      <c r="AA21" s="14">
        <v>2.4151551046069999E-2</v>
      </c>
      <c r="AB21" s="12">
        <v>0.65</v>
      </c>
      <c r="AC21" s="13">
        <v>0.34999999999999898</v>
      </c>
      <c r="AD21" s="14">
        <v>3.18800473808124</v>
      </c>
    </row>
    <row r="22" spans="1:30" x14ac:dyDescent="0.25">
      <c r="A22" s="12">
        <v>0.7</v>
      </c>
      <c r="B22" s="13">
        <v>0.29999999999999899</v>
      </c>
      <c r="C22" s="14">
        <v>3.5804898236593601E-2</v>
      </c>
      <c r="D22" s="12">
        <v>0.7</v>
      </c>
      <c r="E22" s="13">
        <v>0.29999999999999899</v>
      </c>
      <c r="F22" s="14">
        <v>6.4806865808234404</v>
      </c>
      <c r="G22" s="12">
        <v>0.7</v>
      </c>
      <c r="H22" s="13">
        <v>0.29999999999999899</v>
      </c>
      <c r="I22" s="14">
        <v>3.1822854655923903E-2</v>
      </c>
      <c r="J22" s="12">
        <v>0.7</v>
      </c>
      <c r="K22" s="13">
        <v>0.29999999999999899</v>
      </c>
      <c r="L22" s="14">
        <v>5.3144167275392897</v>
      </c>
      <c r="M22" s="12">
        <v>0.7</v>
      </c>
      <c r="N22" s="13">
        <v>0.29999999999999899</v>
      </c>
      <c r="O22" s="14">
        <v>2.61722605041061E-2</v>
      </c>
      <c r="P22" s="12">
        <v>0.7</v>
      </c>
      <c r="Q22" s="13">
        <v>0.29999999999999899</v>
      </c>
      <c r="R22" s="14">
        <v>3.7426332520871699</v>
      </c>
      <c r="S22" s="12">
        <v>0.7</v>
      </c>
      <c r="T22" s="13">
        <v>0.29999999999999899</v>
      </c>
      <c r="U22" s="14">
        <v>2.8024069078851601E-2</v>
      </c>
      <c r="V22" s="12">
        <v>0.7</v>
      </c>
      <c r="W22" s="13">
        <v>0.29999999999999899</v>
      </c>
      <c r="X22" s="14">
        <v>3.6431289802507099</v>
      </c>
      <c r="Y22" s="12">
        <v>0.7</v>
      </c>
      <c r="Z22" s="13">
        <v>0.29999999999999899</v>
      </c>
      <c r="AA22" s="14">
        <v>2.2562802923957001E-2</v>
      </c>
      <c r="AB22" s="12">
        <v>0.7</v>
      </c>
      <c r="AC22" s="13">
        <v>0.29999999999999899</v>
      </c>
      <c r="AD22" s="14">
        <v>2.9782899859623302</v>
      </c>
    </row>
    <row r="23" spans="1:30" x14ac:dyDescent="0.25">
      <c r="A23" s="12">
        <v>0.75</v>
      </c>
      <c r="B23" s="13">
        <v>0.249999999999999</v>
      </c>
      <c r="C23" s="14">
        <v>3.3169435066548202E-2</v>
      </c>
      <c r="D23" s="12">
        <v>0.75</v>
      </c>
      <c r="E23" s="13">
        <v>0.249999999999999</v>
      </c>
      <c r="F23" s="14">
        <v>6.0036677470452302</v>
      </c>
      <c r="G23" s="12">
        <v>0.75</v>
      </c>
      <c r="H23" s="13">
        <v>0.249999999999999</v>
      </c>
      <c r="I23" s="14">
        <v>2.9643905889295899E-2</v>
      </c>
      <c r="J23" s="12">
        <v>0.75</v>
      </c>
      <c r="K23" s="13">
        <v>0.249999999999999</v>
      </c>
      <c r="L23" s="14">
        <v>4.9505322835124304</v>
      </c>
      <c r="M23" s="12">
        <v>0.75</v>
      </c>
      <c r="N23" s="13">
        <v>0.249999999999999</v>
      </c>
      <c r="O23" s="14">
        <v>2.4542839235203999E-2</v>
      </c>
      <c r="P23" s="12">
        <v>0.75</v>
      </c>
      <c r="Q23" s="13">
        <v>0.249999999999999</v>
      </c>
      <c r="R23" s="14">
        <v>3.5096260106341699</v>
      </c>
      <c r="S23" s="12">
        <v>0.75</v>
      </c>
      <c r="T23" s="13">
        <v>0.249999999999999</v>
      </c>
      <c r="U23" s="14">
        <v>2.5849072616027698E-2</v>
      </c>
      <c r="V23" s="12">
        <v>0.75</v>
      </c>
      <c r="W23" s="13">
        <v>0.249999999999999</v>
      </c>
      <c r="X23" s="14">
        <v>3.3603794400835998</v>
      </c>
      <c r="Y23" s="12">
        <v>0.75</v>
      </c>
      <c r="Z23" s="13">
        <v>0.249999999999999</v>
      </c>
      <c r="AA23" s="14">
        <v>2.09740548018441E-2</v>
      </c>
      <c r="AB23" s="12">
        <v>0.75</v>
      </c>
      <c r="AC23" s="13">
        <v>0.249999999999999</v>
      </c>
      <c r="AD23" s="14">
        <v>2.7685752338434302</v>
      </c>
    </row>
    <row r="24" spans="1:30" x14ac:dyDescent="0.25">
      <c r="A24" s="12">
        <v>0.8</v>
      </c>
      <c r="B24" s="13">
        <v>0.19999999999999901</v>
      </c>
      <c r="C24" s="14">
        <v>3.0533971896502799E-2</v>
      </c>
      <c r="D24" s="12">
        <v>0.8</v>
      </c>
      <c r="E24" s="13">
        <v>0.19999999999999901</v>
      </c>
      <c r="F24" s="14">
        <v>5.5266489132670102</v>
      </c>
      <c r="G24" s="12">
        <v>0.8</v>
      </c>
      <c r="H24" s="13">
        <v>0.19999999999999901</v>
      </c>
      <c r="I24" s="14">
        <v>2.7464957122667999E-2</v>
      </c>
      <c r="J24" s="12">
        <v>0.8</v>
      </c>
      <c r="K24" s="13">
        <v>0.19999999999999901</v>
      </c>
      <c r="L24" s="14">
        <v>4.5866478394855603</v>
      </c>
      <c r="M24" s="12">
        <v>0.8</v>
      </c>
      <c r="N24" s="13">
        <v>0.19999999999999901</v>
      </c>
      <c r="O24" s="14">
        <v>2.2913417966301999E-2</v>
      </c>
      <c r="P24" s="12">
        <v>0.8</v>
      </c>
      <c r="Q24" s="13">
        <v>0.19999999999999901</v>
      </c>
      <c r="R24" s="14">
        <v>3.2766187691811899</v>
      </c>
      <c r="S24" s="12">
        <v>0.8</v>
      </c>
      <c r="T24" s="13">
        <v>0.19999999999999901</v>
      </c>
      <c r="U24" s="14">
        <v>2.3674076153203698E-2</v>
      </c>
      <c r="V24" s="12">
        <v>0.8</v>
      </c>
      <c r="W24" s="13">
        <v>0.19999999999999901</v>
      </c>
      <c r="X24" s="14">
        <v>3.0776298999164799</v>
      </c>
      <c r="Y24" s="12">
        <v>0.8</v>
      </c>
      <c r="Z24" s="13">
        <v>0.19999999999999901</v>
      </c>
      <c r="AA24" s="14">
        <v>1.93853066797312E-2</v>
      </c>
      <c r="AB24" s="12">
        <v>0.8</v>
      </c>
      <c r="AC24" s="13">
        <v>0.19999999999999901</v>
      </c>
      <c r="AD24" s="14">
        <v>2.55886048172452</v>
      </c>
    </row>
    <row r="25" spans="1:30" x14ac:dyDescent="0.25">
      <c r="A25" s="12">
        <v>0.85</v>
      </c>
      <c r="B25" s="13">
        <v>0.149999999999999</v>
      </c>
      <c r="C25" s="14">
        <v>2.78985087264574E-2</v>
      </c>
      <c r="D25" s="12">
        <v>0.85</v>
      </c>
      <c r="E25" s="13">
        <v>0.149999999999999</v>
      </c>
      <c r="F25" s="14">
        <v>5.0496300794887903</v>
      </c>
      <c r="G25" s="12">
        <v>0.85</v>
      </c>
      <c r="H25" s="13">
        <v>0.149999999999999</v>
      </c>
      <c r="I25" s="14">
        <v>2.5286008356040099E-2</v>
      </c>
      <c r="J25" s="12">
        <v>0.85</v>
      </c>
      <c r="K25" s="13">
        <v>0.149999999999999</v>
      </c>
      <c r="L25" s="14">
        <v>4.2227633954587098</v>
      </c>
      <c r="M25" s="12">
        <v>0.85</v>
      </c>
      <c r="N25" s="13">
        <v>0.149999999999999</v>
      </c>
      <c r="O25" s="14">
        <v>2.1283996697399901E-2</v>
      </c>
      <c r="P25" s="12">
        <v>0.85</v>
      </c>
      <c r="Q25" s="13">
        <v>0.149999999999999</v>
      </c>
      <c r="R25" s="14">
        <v>3.0436115277281899</v>
      </c>
      <c r="S25" s="12">
        <v>0.85</v>
      </c>
      <c r="T25" s="13">
        <v>0.149999999999999</v>
      </c>
      <c r="U25" s="14">
        <v>2.1499079690379699E-2</v>
      </c>
      <c r="V25" s="12">
        <v>0.85</v>
      </c>
      <c r="W25" s="13">
        <v>0.149999999999999</v>
      </c>
      <c r="X25" s="14">
        <v>2.7948803597493601</v>
      </c>
      <c r="Y25" s="12">
        <v>0.85</v>
      </c>
      <c r="Z25" s="13">
        <v>0.149999999999999</v>
      </c>
      <c r="AA25" s="14">
        <v>1.7796558557618299E-2</v>
      </c>
      <c r="AB25" s="12">
        <v>0.85</v>
      </c>
      <c r="AC25" s="13">
        <v>0.149999999999999</v>
      </c>
      <c r="AD25" s="14">
        <v>2.34914572960562</v>
      </c>
    </row>
    <row r="26" spans="1:30" x14ac:dyDescent="0.25">
      <c r="A26" s="12">
        <v>0.9</v>
      </c>
      <c r="B26" s="13">
        <v>9.9999999999999006E-2</v>
      </c>
      <c r="C26" s="14">
        <v>2.5263045556412001E-2</v>
      </c>
      <c r="D26" s="12">
        <v>0.9</v>
      </c>
      <c r="E26" s="13">
        <v>9.9999999999999006E-2</v>
      </c>
      <c r="F26" s="14">
        <v>4.5726112457105703</v>
      </c>
      <c r="G26" s="12">
        <v>0.9</v>
      </c>
      <c r="H26" s="13">
        <v>9.9999999999999006E-2</v>
      </c>
      <c r="I26" s="14">
        <v>2.3107059589412199E-2</v>
      </c>
      <c r="J26" s="12">
        <v>0.9</v>
      </c>
      <c r="K26" s="13">
        <v>9.9999999999999006E-2</v>
      </c>
      <c r="L26" s="14">
        <v>3.8588789514318398</v>
      </c>
      <c r="M26" s="12">
        <v>0.9</v>
      </c>
      <c r="N26" s="13">
        <v>9.9999999999999006E-2</v>
      </c>
      <c r="O26" s="14">
        <v>1.9654575428497901E-2</v>
      </c>
      <c r="P26" s="12">
        <v>0.9</v>
      </c>
      <c r="Q26" s="13">
        <v>9.9999999999999006E-2</v>
      </c>
      <c r="R26" s="14">
        <v>2.8106042862752001</v>
      </c>
      <c r="S26" s="12">
        <v>0.9</v>
      </c>
      <c r="T26" s="13">
        <v>9.9999999999999006E-2</v>
      </c>
      <c r="U26" s="14">
        <v>1.9324083227555699E-2</v>
      </c>
      <c r="V26" s="12">
        <v>0.9</v>
      </c>
      <c r="W26" s="13">
        <v>9.9999999999999006E-2</v>
      </c>
      <c r="X26" s="14">
        <v>2.51213081958225</v>
      </c>
      <c r="Y26" s="12">
        <v>0.9</v>
      </c>
      <c r="Z26" s="13">
        <v>9.9999999999999006E-2</v>
      </c>
      <c r="AA26" s="14">
        <v>1.6207810435505302E-2</v>
      </c>
      <c r="AB26" s="12">
        <v>0.9</v>
      </c>
      <c r="AC26" s="13">
        <v>9.9999999999999006E-2</v>
      </c>
      <c r="AD26" s="14">
        <v>2.1394309774867102</v>
      </c>
    </row>
    <row r="27" spans="1:30" x14ac:dyDescent="0.25">
      <c r="A27" s="12">
        <v>0.95</v>
      </c>
      <c r="B27" s="13">
        <v>4.9999999999998997E-2</v>
      </c>
      <c r="C27" s="14">
        <v>2.2627582386366502E-2</v>
      </c>
      <c r="D27" s="12">
        <v>0.95</v>
      </c>
      <c r="E27" s="13">
        <v>4.9999999999998997E-2</v>
      </c>
      <c r="F27" s="14">
        <v>4.0955924119323504</v>
      </c>
      <c r="G27" s="12">
        <v>0.95</v>
      </c>
      <c r="H27" s="13">
        <v>4.9999999999998997E-2</v>
      </c>
      <c r="I27" s="14">
        <v>2.0928110822784299E-2</v>
      </c>
      <c r="J27" s="12">
        <v>0.95</v>
      </c>
      <c r="K27" s="13">
        <v>4.9999999999998997E-2</v>
      </c>
      <c r="L27" s="14">
        <v>3.49499450740498</v>
      </c>
      <c r="M27" s="12">
        <v>0.95</v>
      </c>
      <c r="N27" s="13">
        <v>4.9999999999998997E-2</v>
      </c>
      <c r="O27" s="14">
        <v>1.80251541595958E-2</v>
      </c>
      <c r="P27" s="12">
        <v>0.95</v>
      </c>
      <c r="Q27" s="13">
        <v>4.9999999999998997E-2</v>
      </c>
      <c r="R27" s="14">
        <v>2.5775970448222099</v>
      </c>
      <c r="S27" s="12">
        <v>0.95</v>
      </c>
      <c r="T27" s="13">
        <v>4.9999999999998997E-2</v>
      </c>
      <c r="U27" s="14">
        <v>1.71490867647318E-2</v>
      </c>
      <c r="V27" s="12">
        <v>0.95</v>
      </c>
      <c r="W27" s="13">
        <v>4.9999999999998997E-2</v>
      </c>
      <c r="X27" s="14">
        <v>2.2293812794151302</v>
      </c>
      <c r="Y27" s="12">
        <v>0.95</v>
      </c>
      <c r="Z27" s="13">
        <v>4.9999999999998997E-2</v>
      </c>
      <c r="AA27" s="14">
        <v>1.4619062313392399E-2</v>
      </c>
      <c r="AB27" s="12">
        <v>0.95</v>
      </c>
      <c r="AC27" s="13">
        <v>4.9999999999998997E-2</v>
      </c>
      <c r="AD27" s="14">
        <v>1.9297162253678</v>
      </c>
    </row>
    <row r="28" spans="1:30" x14ac:dyDescent="0.25">
      <c r="A28" s="16">
        <v>1</v>
      </c>
      <c r="B28" s="17">
        <v>0</v>
      </c>
      <c r="C28" s="18">
        <v>1.9992119216321099E-2</v>
      </c>
      <c r="D28" s="16">
        <v>1</v>
      </c>
      <c r="E28" s="17">
        <v>0</v>
      </c>
      <c r="F28" s="18">
        <v>3.6185735781541299</v>
      </c>
      <c r="G28" s="16">
        <v>1</v>
      </c>
      <c r="H28" s="17">
        <v>0</v>
      </c>
      <c r="I28" s="18">
        <v>1.8749162056156399E-2</v>
      </c>
      <c r="J28" s="16">
        <v>1</v>
      </c>
      <c r="K28" s="17">
        <v>0</v>
      </c>
      <c r="L28" s="18">
        <v>3.1311100633781201</v>
      </c>
      <c r="M28" s="16">
        <v>1</v>
      </c>
      <c r="N28" s="17">
        <v>0</v>
      </c>
      <c r="O28" s="18">
        <v>1.63957328906938E-2</v>
      </c>
      <c r="P28" s="16">
        <v>1</v>
      </c>
      <c r="Q28" s="17">
        <v>0</v>
      </c>
      <c r="R28" s="18">
        <v>2.3445898033692201</v>
      </c>
      <c r="S28" s="16">
        <v>1</v>
      </c>
      <c r="T28" s="17">
        <v>0</v>
      </c>
      <c r="U28" s="18">
        <v>1.49740903019078E-2</v>
      </c>
      <c r="V28" s="16">
        <v>1</v>
      </c>
      <c r="W28" s="17">
        <v>0</v>
      </c>
      <c r="X28" s="18">
        <v>1.9466317392480199</v>
      </c>
      <c r="Y28" s="16">
        <v>1</v>
      </c>
      <c r="Z28" s="17">
        <v>0</v>
      </c>
      <c r="AA28" s="18">
        <v>1.30303141912795E-2</v>
      </c>
      <c r="AB28" s="16">
        <v>1</v>
      </c>
      <c r="AC28" s="17">
        <v>0</v>
      </c>
      <c r="AD28" s="18">
        <v>1.7200014732489</v>
      </c>
    </row>
    <row r="34" spans="1:19" x14ac:dyDescent="0.25">
      <c r="A34" s="50"/>
      <c r="B34" s="50"/>
      <c r="C34" s="258" t="s">
        <v>73</v>
      </c>
      <c r="D34" s="258"/>
      <c r="E34" s="258"/>
      <c r="F34" s="258"/>
      <c r="G34" s="258"/>
    </row>
    <row r="35" spans="1:19" x14ac:dyDescent="0.25">
      <c r="A35" s="50"/>
      <c r="B35" s="50"/>
      <c r="C35" s="50">
        <v>1</v>
      </c>
      <c r="D35" s="50">
        <v>2</v>
      </c>
      <c r="E35" s="50">
        <v>4</v>
      </c>
      <c r="F35" s="50">
        <v>5</v>
      </c>
      <c r="G35" s="50">
        <v>6</v>
      </c>
    </row>
    <row r="36" spans="1:19" x14ac:dyDescent="0.25">
      <c r="A36" s="291" t="s">
        <v>72</v>
      </c>
      <c r="B36" s="50" t="s">
        <v>28</v>
      </c>
      <c r="C36" s="50">
        <f>C8</f>
        <v>7.2701382617229499E-2</v>
      </c>
      <c r="D36" s="50">
        <f>I8</f>
        <v>6.2328137388714601E-2</v>
      </c>
      <c r="E36" s="50">
        <f>O8</f>
        <v>4.8984158268734701E-2</v>
      </c>
      <c r="F36" s="50">
        <f>U8</f>
        <v>5.84740195583872E-2</v>
      </c>
      <c r="G36" s="50">
        <f>AA8</f>
        <v>4.4805276633537901E-2</v>
      </c>
    </row>
    <row r="37" spans="1:19" x14ac:dyDescent="0.25">
      <c r="A37" s="291"/>
      <c r="B37" s="50" t="s">
        <v>39</v>
      </c>
      <c r="C37" s="50">
        <f>C18</f>
        <v>4.6346750916775301E-2</v>
      </c>
      <c r="D37" s="50">
        <f>I18</f>
        <v>4.0538649722435503E-2</v>
      </c>
      <c r="E37" s="50">
        <f>O18</f>
        <v>3.2689945579714198E-2</v>
      </c>
      <c r="F37" s="50">
        <f>U18</f>
        <v>3.6724054930147403E-2</v>
      </c>
      <c r="G37" s="50">
        <f>AA18</f>
        <v>2.8917795412408701E-2</v>
      </c>
    </row>
    <row r="38" spans="1:19" x14ac:dyDescent="0.25">
      <c r="A38" s="291"/>
      <c r="B38" s="50" t="s">
        <v>27</v>
      </c>
      <c r="C38" s="50">
        <f>C28</f>
        <v>1.9992119216321099E-2</v>
      </c>
      <c r="D38" s="50">
        <f>I28</f>
        <v>1.8749162056156399E-2</v>
      </c>
      <c r="E38" s="50">
        <f>O28</f>
        <v>1.63957328906938E-2</v>
      </c>
      <c r="F38" s="50">
        <f>U28</f>
        <v>1.49740903019078E-2</v>
      </c>
      <c r="G38" s="50">
        <f>AA28</f>
        <v>1.30303141912795E-2</v>
      </c>
    </row>
    <row r="39" spans="1:19" x14ac:dyDescent="0.25">
      <c r="A39" s="291" t="s">
        <v>45</v>
      </c>
      <c r="B39" s="50" t="s">
        <v>28</v>
      </c>
      <c r="C39" s="50">
        <f>F8</f>
        <v>13.158950253718499</v>
      </c>
      <c r="D39" s="50">
        <f>L8</f>
        <v>10.408798943915301</v>
      </c>
      <c r="E39" s="50">
        <f>R8</f>
        <v>7.0047346324290602</v>
      </c>
      <c r="F39" s="50">
        <f>X8</f>
        <v>7.6016225425903396</v>
      </c>
      <c r="G39" s="50">
        <f>AD8</f>
        <v>5.9142965156270098</v>
      </c>
    </row>
    <row r="40" spans="1:19" x14ac:dyDescent="0.25">
      <c r="A40" s="291"/>
      <c r="B40" s="50" t="s">
        <v>39</v>
      </c>
      <c r="C40" s="50">
        <f>F18</f>
        <v>8.3887619159363407</v>
      </c>
      <c r="D40" s="50">
        <f>L18</f>
        <v>6.7699545036467201</v>
      </c>
      <c r="E40" s="50">
        <f>R18</f>
        <v>4.6746622178991304</v>
      </c>
      <c r="F40" s="50">
        <f>X18</f>
        <v>4.7741271409191697</v>
      </c>
      <c r="G40" s="50">
        <f>AD18</f>
        <v>3.8171489944379502</v>
      </c>
    </row>
    <row r="41" spans="1:19" x14ac:dyDescent="0.25">
      <c r="A41" s="291"/>
      <c r="B41" s="50" t="s">
        <v>27</v>
      </c>
      <c r="C41" s="50">
        <f>F28</f>
        <v>3.6185735781541299</v>
      </c>
      <c r="D41" s="50">
        <f>L28</f>
        <v>3.1311100633781201</v>
      </c>
      <c r="E41" s="50">
        <f>R28</f>
        <v>2.3445898033692201</v>
      </c>
      <c r="F41" s="50">
        <f>X28</f>
        <v>1.9466317392480199</v>
      </c>
      <c r="G41" s="50">
        <f>AD28</f>
        <v>1.7200014732489</v>
      </c>
    </row>
    <row r="42" spans="1:19" x14ac:dyDescent="0.25">
      <c r="A42" s="61"/>
      <c r="B42" s="50"/>
      <c r="C42" s="50"/>
      <c r="D42" s="50"/>
      <c r="E42" s="50"/>
      <c r="F42" s="50"/>
    </row>
    <row r="43" spans="1:19" x14ac:dyDescent="0.25">
      <c r="A43" s="61"/>
      <c r="B43" s="50"/>
      <c r="C43" s="50"/>
      <c r="D43" s="50"/>
      <c r="E43" s="50"/>
      <c r="F43" s="50"/>
    </row>
    <row r="45" spans="1:19" x14ac:dyDescent="0.25">
      <c r="A45" s="58"/>
      <c r="B45" s="58"/>
      <c r="C45" s="58"/>
      <c r="D45" s="58"/>
      <c r="E45" s="58"/>
      <c r="F45" s="58"/>
      <c r="G45" s="58"/>
      <c r="H45" s="58"/>
      <c r="I45" s="58"/>
      <c r="J45" s="58"/>
      <c r="K45" s="58"/>
      <c r="L45" s="58"/>
      <c r="M45" s="58"/>
      <c r="N45" s="58"/>
      <c r="O45" s="58"/>
      <c r="P45" s="58"/>
      <c r="Q45" s="58"/>
      <c r="R45" s="58"/>
      <c r="S45" s="58"/>
    </row>
    <row r="46" spans="1:19" x14ac:dyDescent="0.25">
      <c r="A46" s="58"/>
      <c r="B46" s="58"/>
      <c r="C46" s="58"/>
      <c r="D46" s="58"/>
      <c r="E46" s="58"/>
      <c r="F46" s="58"/>
      <c r="G46" s="58"/>
      <c r="H46" s="58"/>
      <c r="I46" s="58"/>
      <c r="J46" s="58"/>
      <c r="K46" s="58"/>
      <c r="L46" s="58"/>
      <c r="M46" s="58"/>
      <c r="N46" s="58"/>
      <c r="O46" s="58"/>
      <c r="P46" s="58"/>
      <c r="Q46" s="58"/>
      <c r="R46" s="58"/>
      <c r="S46" s="58"/>
    </row>
    <row r="47" spans="1:19" s="60" customFormat="1" ht="29.25" customHeight="1" x14ac:dyDescent="0.25">
      <c r="A47" s="59"/>
      <c r="B47" s="59"/>
      <c r="C47" s="59"/>
      <c r="D47" s="289" t="s">
        <v>74</v>
      </c>
      <c r="E47" s="289"/>
      <c r="F47" s="289"/>
      <c r="G47" s="289"/>
      <c r="H47" s="289"/>
      <c r="I47" s="289"/>
      <c r="J47" s="289"/>
      <c r="K47" s="289"/>
      <c r="L47" s="289"/>
      <c r="M47" s="289"/>
      <c r="N47" s="289"/>
      <c r="O47" s="289"/>
      <c r="P47" s="289"/>
      <c r="Q47" s="59"/>
      <c r="R47" s="59"/>
      <c r="S47" s="59"/>
    </row>
    <row r="48" spans="1:19" x14ac:dyDescent="0.25">
      <c r="A48" s="58"/>
      <c r="B48" s="58"/>
      <c r="C48" s="58"/>
      <c r="D48" s="58"/>
      <c r="E48" s="58"/>
      <c r="F48" s="58"/>
      <c r="G48" s="58"/>
      <c r="H48" s="58"/>
      <c r="I48" s="58"/>
      <c r="J48" s="58"/>
      <c r="K48" s="58"/>
      <c r="L48" s="58"/>
      <c r="M48" s="58"/>
      <c r="N48" s="58"/>
      <c r="O48" s="58"/>
      <c r="P48" s="58"/>
      <c r="Q48" s="58"/>
      <c r="R48" s="58"/>
      <c r="S48" s="58"/>
    </row>
    <row r="49" spans="1:19" x14ac:dyDescent="0.25">
      <c r="A49" s="58"/>
      <c r="B49" s="58"/>
      <c r="C49" s="58"/>
      <c r="D49" s="58"/>
      <c r="E49" s="58"/>
      <c r="F49" s="58"/>
      <c r="G49" s="58"/>
      <c r="H49" s="58"/>
      <c r="I49" s="58"/>
      <c r="J49" s="58"/>
      <c r="K49" s="58"/>
      <c r="L49" s="58"/>
      <c r="M49" s="58"/>
      <c r="N49" s="58"/>
      <c r="O49" s="58"/>
      <c r="P49" s="58"/>
      <c r="Q49" s="58"/>
      <c r="R49" s="58"/>
      <c r="S49" s="58"/>
    </row>
    <row r="50" spans="1:19" x14ac:dyDescent="0.25">
      <c r="A50" s="58"/>
      <c r="B50" s="58"/>
      <c r="C50" s="58"/>
      <c r="D50" s="58"/>
      <c r="E50" s="58"/>
      <c r="F50" s="58"/>
      <c r="G50" s="58"/>
      <c r="H50" s="58"/>
      <c r="I50" s="58"/>
      <c r="J50" s="58"/>
      <c r="K50" s="58"/>
      <c r="L50" s="58"/>
      <c r="M50" s="58"/>
      <c r="N50" s="58"/>
      <c r="O50" s="58"/>
      <c r="P50" s="58"/>
      <c r="Q50" s="58"/>
      <c r="R50" s="58"/>
      <c r="S50" s="58"/>
    </row>
    <row r="51" spans="1:19" x14ac:dyDescent="0.25">
      <c r="A51" s="58"/>
      <c r="B51" s="58"/>
      <c r="C51" s="58"/>
      <c r="D51" s="58"/>
      <c r="E51" s="58"/>
      <c r="F51" s="58"/>
      <c r="G51" s="58"/>
      <c r="H51" s="58"/>
      <c r="I51" s="58"/>
      <c r="J51" s="58"/>
      <c r="K51" s="58"/>
      <c r="L51" s="58"/>
      <c r="M51" s="58"/>
      <c r="N51" s="58"/>
      <c r="O51" s="58"/>
      <c r="P51" s="58"/>
      <c r="Q51" s="58"/>
      <c r="R51" s="58"/>
      <c r="S51" s="58"/>
    </row>
    <row r="52" spans="1:19" x14ac:dyDescent="0.25">
      <c r="A52" s="58"/>
      <c r="B52" s="58"/>
      <c r="C52" s="58"/>
      <c r="D52" s="58"/>
      <c r="E52" s="58"/>
      <c r="F52" s="58"/>
      <c r="G52" s="58"/>
      <c r="H52" s="58"/>
      <c r="I52" s="58"/>
      <c r="J52" s="58"/>
      <c r="K52" s="58"/>
      <c r="L52" s="58"/>
      <c r="M52" s="58"/>
      <c r="N52" s="58"/>
      <c r="O52" s="58"/>
      <c r="P52" s="58"/>
      <c r="Q52" s="58"/>
      <c r="R52" s="58"/>
      <c r="S52" s="58"/>
    </row>
    <row r="53" spans="1:19" x14ac:dyDescent="0.25">
      <c r="A53" s="58"/>
      <c r="B53" s="58"/>
      <c r="C53" s="58"/>
      <c r="D53" s="58"/>
      <c r="E53" s="58"/>
      <c r="F53" s="58"/>
      <c r="G53" s="58"/>
      <c r="H53" s="58"/>
      <c r="I53" s="58"/>
      <c r="J53" s="58"/>
      <c r="K53" s="58"/>
      <c r="L53" s="58"/>
      <c r="M53" s="58"/>
      <c r="N53" s="58"/>
      <c r="O53" s="58"/>
      <c r="P53" s="58"/>
      <c r="Q53" s="58"/>
      <c r="R53" s="58"/>
      <c r="S53" s="58"/>
    </row>
    <row r="54" spans="1:19" x14ac:dyDescent="0.25">
      <c r="A54" s="58"/>
      <c r="B54" s="58"/>
      <c r="C54" s="58"/>
      <c r="D54" s="58"/>
      <c r="E54" s="58"/>
      <c r="F54" s="58"/>
      <c r="G54" s="58"/>
      <c r="H54" s="58"/>
      <c r="I54" s="58"/>
      <c r="J54" s="58"/>
      <c r="K54" s="58"/>
      <c r="L54" s="58"/>
      <c r="M54" s="58"/>
      <c r="N54" s="58"/>
      <c r="O54" s="58"/>
      <c r="P54" s="58"/>
      <c r="Q54" s="58"/>
      <c r="R54" s="58"/>
      <c r="S54" s="58"/>
    </row>
    <row r="55" spans="1:19" x14ac:dyDescent="0.25">
      <c r="A55" s="58"/>
      <c r="B55" s="58"/>
      <c r="C55" s="58"/>
      <c r="D55" s="58"/>
      <c r="E55" s="58"/>
      <c r="F55" s="58"/>
      <c r="G55" s="58"/>
      <c r="H55" s="58"/>
      <c r="I55" s="58"/>
      <c r="J55" s="58"/>
      <c r="K55" s="58"/>
      <c r="L55" s="58"/>
      <c r="M55" s="58"/>
      <c r="N55" s="58"/>
      <c r="O55" s="58"/>
      <c r="P55" s="58"/>
      <c r="Q55" s="58"/>
      <c r="R55" s="58"/>
      <c r="S55" s="58"/>
    </row>
    <row r="56" spans="1:19" x14ac:dyDescent="0.25">
      <c r="A56" s="58"/>
      <c r="B56" s="58"/>
      <c r="C56" s="58"/>
      <c r="D56" s="58"/>
      <c r="E56" s="58"/>
      <c r="F56" s="58"/>
      <c r="G56" s="58"/>
      <c r="H56" s="58"/>
      <c r="I56" s="58"/>
      <c r="J56" s="58"/>
      <c r="K56" s="58"/>
      <c r="L56" s="58"/>
      <c r="M56" s="58"/>
      <c r="N56" s="58"/>
      <c r="O56" s="58"/>
      <c r="P56" s="58"/>
      <c r="Q56" s="58"/>
      <c r="R56" s="58"/>
      <c r="S56" s="58"/>
    </row>
    <row r="57" spans="1:19" x14ac:dyDescent="0.25">
      <c r="A57" s="58"/>
      <c r="B57" s="58"/>
      <c r="C57" s="58"/>
      <c r="D57" s="58"/>
      <c r="E57" s="58"/>
      <c r="F57" s="58"/>
      <c r="G57" s="58"/>
      <c r="H57" s="58"/>
      <c r="I57" s="58"/>
      <c r="J57" s="58"/>
      <c r="K57" s="58"/>
      <c r="L57" s="58"/>
      <c r="M57" s="58"/>
      <c r="N57" s="58"/>
      <c r="O57" s="58"/>
      <c r="P57" s="58"/>
      <c r="Q57" s="58"/>
      <c r="R57" s="58"/>
      <c r="S57" s="58"/>
    </row>
    <row r="58" spans="1:19" x14ac:dyDescent="0.25">
      <c r="A58" s="58"/>
      <c r="B58" s="58"/>
      <c r="C58" s="58"/>
      <c r="D58" s="58"/>
      <c r="E58" s="58"/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</row>
    <row r="59" spans="1:19" x14ac:dyDescent="0.25">
      <c r="A59" s="58"/>
      <c r="B59" s="58"/>
      <c r="C59" s="58"/>
      <c r="D59" s="58"/>
      <c r="E59" s="58"/>
      <c r="F59" s="58"/>
      <c r="G59" s="58"/>
      <c r="H59" s="58"/>
      <c r="I59" s="58"/>
      <c r="J59" s="58"/>
      <c r="K59" s="58"/>
      <c r="L59" s="58"/>
      <c r="M59" s="58"/>
      <c r="N59" s="58"/>
      <c r="O59" s="58"/>
      <c r="P59" s="58"/>
      <c r="Q59" s="58"/>
      <c r="R59" s="58"/>
      <c r="S59" s="58"/>
    </row>
    <row r="60" spans="1:19" x14ac:dyDescent="0.25">
      <c r="A60" s="58"/>
      <c r="B60" s="58"/>
      <c r="C60" s="58"/>
      <c r="D60" s="58"/>
      <c r="E60" s="58"/>
      <c r="F60" s="58"/>
      <c r="G60" s="58"/>
      <c r="H60" s="58"/>
      <c r="I60" s="58"/>
      <c r="J60" s="58"/>
      <c r="K60" s="58"/>
      <c r="L60" s="58"/>
      <c r="M60" s="58"/>
      <c r="N60" s="58"/>
      <c r="O60" s="58"/>
      <c r="P60" s="58"/>
      <c r="Q60" s="58"/>
      <c r="R60" s="58"/>
      <c r="S60" s="58"/>
    </row>
    <row r="61" spans="1:19" x14ac:dyDescent="0.25">
      <c r="A61" s="58"/>
      <c r="B61" s="58"/>
      <c r="C61" s="58"/>
      <c r="D61" s="58"/>
      <c r="E61" s="58"/>
      <c r="F61" s="58"/>
      <c r="G61" s="58"/>
      <c r="H61" s="58"/>
      <c r="I61" s="58"/>
      <c r="J61" s="58"/>
      <c r="K61" s="58"/>
      <c r="L61" s="58"/>
      <c r="M61" s="58"/>
      <c r="N61" s="58"/>
      <c r="O61" s="58"/>
      <c r="P61" s="58"/>
      <c r="Q61" s="58"/>
      <c r="R61" s="58"/>
      <c r="S61" s="58"/>
    </row>
    <row r="62" spans="1:19" x14ac:dyDescent="0.25">
      <c r="A62" s="58"/>
      <c r="B62" s="58"/>
      <c r="C62" s="58"/>
      <c r="D62" s="58"/>
      <c r="E62" s="58"/>
      <c r="F62" s="58"/>
      <c r="G62" s="58"/>
      <c r="H62" s="58"/>
      <c r="I62" s="58"/>
      <c r="J62" s="58"/>
      <c r="K62" s="58"/>
      <c r="L62" s="58"/>
      <c r="M62" s="58"/>
      <c r="N62" s="58"/>
      <c r="O62" s="58"/>
      <c r="P62" s="58"/>
      <c r="Q62" s="58"/>
      <c r="R62" s="58"/>
      <c r="S62" s="58"/>
    </row>
    <row r="63" spans="1:19" x14ac:dyDescent="0.25">
      <c r="A63" s="58"/>
      <c r="B63" s="58"/>
      <c r="C63" s="58"/>
      <c r="D63" s="58"/>
      <c r="E63" s="58"/>
      <c r="F63" s="58"/>
      <c r="G63" s="58"/>
      <c r="H63" s="58"/>
      <c r="I63" s="58"/>
      <c r="J63" s="58"/>
      <c r="K63" s="58"/>
      <c r="L63" s="58"/>
      <c r="M63" s="58"/>
      <c r="N63" s="58"/>
      <c r="O63" s="58"/>
      <c r="P63" s="58"/>
      <c r="Q63" s="58"/>
      <c r="R63" s="58"/>
      <c r="S63" s="58"/>
    </row>
    <row r="64" spans="1:19" x14ac:dyDescent="0.25">
      <c r="A64" s="58"/>
      <c r="B64" s="58"/>
      <c r="C64" s="58"/>
      <c r="D64" s="58"/>
      <c r="E64" s="58"/>
      <c r="F64" s="58"/>
      <c r="G64" s="58"/>
      <c r="H64" s="58"/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</row>
    <row r="65" spans="1:19" x14ac:dyDescent="0.25">
      <c r="A65" s="58"/>
      <c r="B65" s="58"/>
      <c r="C65" s="58"/>
      <c r="D65" s="58"/>
      <c r="E65" s="58"/>
      <c r="F65" s="58"/>
      <c r="G65" s="58"/>
      <c r="H65" s="58"/>
      <c r="I65" s="58"/>
      <c r="J65" s="58"/>
      <c r="K65" s="58"/>
      <c r="L65" s="58"/>
      <c r="M65" s="58"/>
      <c r="N65" s="58"/>
      <c r="O65" s="58"/>
      <c r="P65" s="58"/>
      <c r="Q65" s="58"/>
      <c r="R65" s="58"/>
      <c r="S65" s="58"/>
    </row>
    <row r="66" spans="1:19" x14ac:dyDescent="0.25">
      <c r="A66" s="58"/>
      <c r="B66" s="58"/>
      <c r="C66" s="58"/>
      <c r="D66" s="58"/>
      <c r="E66" s="58"/>
      <c r="F66" s="58"/>
      <c r="G66" s="58"/>
      <c r="H66" s="58"/>
      <c r="I66" s="58"/>
      <c r="J66" s="58"/>
      <c r="K66" s="58"/>
      <c r="L66" s="58"/>
      <c r="M66" s="58"/>
      <c r="N66" s="58"/>
      <c r="O66" s="58"/>
      <c r="P66" s="58"/>
      <c r="Q66" s="58"/>
      <c r="R66" s="58"/>
      <c r="S66" s="58"/>
    </row>
    <row r="67" spans="1:19" x14ac:dyDescent="0.25">
      <c r="A67" s="58"/>
      <c r="B67" s="58"/>
      <c r="C67" s="58"/>
      <c r="D67" s="58"/>
      <c r="E67" s="58"/>
      <c r="F67" s="58"/>
      <c r="G67" s="58"/>
      <c r="H67" s="58"/>
      <c r="I67" s="58"/>
      <c r="J67" s="58"/>
      <c r="K67" s="58"/>
      <c r="L67" s="58"/>
      <c r="M67" s="58"/>
      <c r="N67" s="58"/>
      <c r="O67" s="58"/>
      <c r="P67" s="58"/>
      <c r="Q67" s="58"/>
      <c r="R67" s="58"/>
      <c r="S67" s="58"/>
    </row>
    <row r="68" spans="1:19" x14ac:dyDescent="0.25">
      <c r="A68" s="58"/>
      <c r="B68" s="58"/>
      <c r="C68" s="58"/>
      <c r="D68" s="58"/>
      <c r="E68" s="58"/>
      <c r="F68" s="58"/>
      <c r="G68" s="58"/>
      <c r="H68" s="58"/>
      <c r="I68" s="58"/>
      <c r="J68" s="58"/>
      <c r="K68" s="58"/>
      <c r="L68" s="58"/>
      <c r="M68" s="58"/>
      <c r="N68" s="58"/>
      <c r="O68" s="58"/>
      <c r="P68" s="58"/>
      <c r="Q68" s="58"/>
      <c r="R68" s="58"/>
      <c r="S68" s="58"/>
    </row>
    <row r="69" spans="1:19" x14ac:dyDescent="0.25">
      <c r="A69" s="58"/>
      <c r="B69" s="58"/>
      <c r="C69" s="58"/>
      <c r="D69" s="58"/>
      <c r="E69" s="58"/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</row>
    <row r="70" spans="1:19" x14ac:dyDescent="0.25">
      <c r="A70" s="58"/>
      <c r="B70" s="58"/>
      <c r="C70" s="58"/>
      <c r="D70" s="58"/>
      <c r="E70" s="58"/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</row>
    <row r="71" spans="1:19" x14ac:dyDescent="0.25">
      <c r="A71" s="58"/>
      <c r="B71" s="290" t="s">
        <v>86</v>
      </c>
      <c r="C71" s="290"/>
      <c r="D71" s="290"/>
      <c r="E71" s="290"/>
      <c r="F71" s="290"/>
      <c r="G71" s="290"/>
      <c r="H71" s="58"/>
      <c r="I71" s="58"/>
      <c r="J71" s="58"/>
      <c r="K71" s="58"/>
      <c r="L71" s="58"/>
      <c r="M71" s="58"/>
      <c r="N71" s="58"/>
      <c r="O71" s="58"/>
      <c r="P71" s="58"/>
      <c r="Q71" s="58"/>
      <c r="R71" s="58"/>
      <c r="S71" s="58"/>
    </row>
    <row r="75" spans="1:19" x14ac:dyDescent="0.25">
      <c r="A75" s="65"/>
      <c r="B75" s="258" t="s">
        <v>73</v>
      </c>
      <c r="C75" s="258"/>
      <c r="D75" s="258"/>
      <c r="E75" s="258"/>
      <c r="F75" s="258"/>
      <c r="J75" s="109"/>
      <c r="K75" s="258" t="s">
        <v>73</v>
      </c>
      <c r="L75" s="258"/>
      <c r="M75" s="258"/>
      <c r="N75" s="258"/>
      <c r="O75" s="258"/>
    </row>
    <row r="76" spans="1:19" x14ac:dyDescent="0.25">
      <c r="A76" s="65"/>
      <c r="B76" s="65">
        <v>1</v>
      </c>
      <c r="C76" s="65">
        <v>2</v>
      </c>
      <c r="D76" s="65">
        <v>4</v>
      </c>
      <c r="E76" s="65">
        <v>5</v>
      </c>
      <c r="F76" s="65">
        <v>6</v>
      </c>
      <c r="J76" s="109"/>
      <c r="K76" s="109">
        <v>1</v>
      </c>
      <c r="L76" s="109">
        <v>2</v>
      </c>
      <c r="M76" s="109">
        <v>4</v>
      </c>
      <c r="N76" s="109">
        <v>5</v>
      </c>
      <c r="O76" s="109">
        <v>6</v>
      </c>
    </row>
    <row r="77" spans="1:19" x14ac:dyDescent="0.25">
      <c r="A77" s="12" t="s">
        <v>29</v>
      </c>
      <c r="B77" s="66">
        <v>253</v>
      </c>
      <c r="C77" s="66">
        <v>207</v>
      </c>
      <c r="D77" s="66">
        <v>186</v>
      </c>
      <c r="E77" s="66">
        <v>211</v>
      </c>
      <c r="F77" s="66">
        <v>223</v>
      </c>
      <c r="J77" s="109" t="s">
        <v>110</v>
      </c>
      <c r="K77" s="109">
        <f>B3</f>
        <v>253</v>
      </c>
      <c r="L77" s="109">
        <f>H3</f>
        <v>207</v>
      </c>
      <c r="M77" s="109">
        <f>N3</f>
        <v>186</v>
      </c>
      <c r="N77" s="109">
        <f>T3</f>
        <v>211</v>
      </c>
      <c r="O77" s="109">
        <f>Z3</f>
        <v>223</v>
      </c>
    </row>
    <row r="78" spans="1:19" x14ac:dyDescent="0.25">
      <c r="A78" s="12" t="s">
        <v>46</v>
      </c>
      <c r="B78" s="66">
        <v>181</v>
      </c>
      <c r="C78" s="66">
        <v>167</v>
      </c>
      <c r="D78" s="66">
        <v>143</v>
      </c>
      <c r="E78" s="66">
        <v>130</v>
      </c>
      <c r="F78" s="66">
        <v>132</v>
      </c>
      <c r="J78" s="109" t="s">
        <v>111</v>
      </c>
      <c r="K78" s="109">
        <f>49-(0.7*0.7)*4*K76</f>
        <v>47.04</v>
      </c>
      <c r="L78" s="109">
        <f>49-(0.7*0.7)*4*L76</f>
        <v>45.08</v>
      </c>
      <c r="M78" s="109">
        <f t="shared" ref="M78:O78" si="0">49-(0.7*0.7)*4*M76</f>
        <v>41.160000000000004</v>
      </c>
      <c r="N78" s="109">
        <f t="shared" si="0"/>
        <v>39.200000000000003</v>
      </c>
      <c r="O78" s="109">
        <f t="shared" si="0"/>
        <v>37.24</v>
      </c>
    </row>
    <row r="79" spans="1:19" x14ac:dyDescent="0.25">
      <c r="J79" s="109" t="s">
        <v>112</v>
      </c>
      <c r="K79" s="109">
        <f>K77/K78</f>
        <v>5.3784013605442178</v>
      </c>
      <c r="L79" s="109">
        <f t="shared" ref="L79:O79" si="1">L77/L78</f>
        <v>4.591836734693878</v>
      </c>
      <c r="M79" s="109">
        <f t="shared" si="1"/>
        <v>4.518950437317784</v>
      </c>
      <c r="N79" s="109">
        <f t="shared" si="1"/>
        <v>5.3826530612244898</v>
      </c>
      <c r="O79" s="109">
        <f t="shared" si="1"/>
        <v>5.9881847475832437</v>
      </c>
    </row>
    <row r="81" spans="1:19" x14ac:dyDescent="0.25">
      <c r="A81" s="58"/>
      <c r="B81" s="58"/>
      <c r="C81" s="58"/>
      <c r="D81" s="58"/>
      <c r="E81" s="58"/>
      <c r="F81" s="58"/>
      <c r="G81" s="58"/>
      <c r="H81" s="58"/>
      <c r="I81" s="58"/>
      <c r="J81" s="58"/>
      <c r="K81" s="58"/>
      <c r="L81" s="58"/>
      <c r="M81" s="58"/>
      <c r="N81" s="58"/>
      <c r="O81" s="58"/>
      <c r="P81" s="58"/>
      <c r="Q81" s="58"/>
      <c r="R81" s="58"/>
      <c r="S81" s="58"/>
    </row>
    <row r="82" spans="1:19" x14ac:dyDescent="0.25">
      <c r="A82" s="58"/>
      <c r="B82" s="58"/>
      <c r="C82" s="58"/>
      <c r="D82" s="58"/>
      <c r="E82" s="58"/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</row>
    <row r="83" spans="1:19" ht="21" x14ac:dyDescent="0.25">
      <c r="A83" s="289" t="s">
        <v>84</v>
      </c>
      <c r="B83" s="289"/>
      <c r="C83" s="289"/>
      <c r="D83" s="289"/>
      <c r="E83" s="289"/>
      <c r="F83" s="289"/>
      <c r="G83" s="289"/>
      <c r="H83" s="289"/>
      <c r="I83" s="58"/>
      <c r="J83" s="58"/>
      <c r="K83" s="289" t="s">
        <v>113</v>
      </c>
      <c r="L83" s="289"/>
      <c r="M83" s="289"/>
      <c r="N83" s="289"/>
      <c r="O83" s="289"/>
      <c r="P83" s="289"/>
      <c r="Q83" s="289"/>
      <c r="R83" s="58"/>
      <c r="S83" s="58"/>
    </row>
    <row r="84" spans="1:19" x14ac:dyDescent="0.25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</row>
    <row r="85" spans="1:19" x14ac:dyDescent="0.25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</row>
    <row r="86" spans="1:19" x14ac:dyDescent="0.25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</row>
    <row r="87" spans="1:19" x14ac:dyDescent="0.25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</row>
    <row r="88" spans="1:19" x14ac:dyDescent="0.25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</row>
    <row r="89" spans="1:19" x14ac:dyDescent="0.25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</row>
    <row r="90" spans="1:19" x14ac:dyDescent="0.25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</row>
    <row r="91" spans="1:19" x14ac:dyDescent="0.25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</row>
    <row r="92" spans="1:19" x14ac:dyDescent="0.25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</row>
    <row r="93" spans="1:19" x14ac:dyDescent="0.25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</row>
    <row r="94" spans="1:19" x14ac:dyDescent="0.25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</row>
    <row r="95" spans="1:19" x14ac:dyDescent="0.25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</row>
    <row r="96" spans="1:19" x14ac:dyDescent="0.25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</row>
    <row r="97" spans="1:19" x14ac:dyDescent="0.25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</row>
    <row r="98" spans="1:19" x14ac:dyDescent="0.25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</row>
    <row r="99" spans="1:19" x14ac:dyDescent="0.25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</row>
    <row r="100" spans="1:19" x14ac:dyDescent="0.25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</row>
    <row r="101" spans="1:19" x14ac:dyDescent="0.25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</row>
    <row r="102" spans="1:19" x14ac:dyDescent="0.25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</row>
    <row r="103" spans="1:19" x14ac:dyDescent="0.25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</row>
    <row r="104" spans="1:19" x14ac:dyDescent="0.25">
      <c r="A104" s="290" t="s">
        <v>85</v>
      </c>
      <c r="B104" s="290"/>
      <c r="C104" s="290"/>
      <c r="D104" s="290"/>
      <c r="E104" s="290"/>
      <c r="F104" s="290"/>
      <c r="G104" s="58"/>
      <c r="H104" s="118"/>
      <c r="I104" s="118"/>
      <c r="J104" s="118"/>
      <c r="K104" s="118"/>
      <c r="L104" s="290" t="s">
        <v>85</v>
      </c>
      <c r="M104" s="290"/>
      <c r="N104" s="290"/>
      <c r="O104" s="290"/>
      <c r="P104" s="290"/>
      <c r="Q104" s="290"/>
      <c r="R104" s="118"/>
      <c r="S104" s="118"/>
    </row>
    <row r="109" spans="1:19" x14ac:dyDescent="0.25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</row>
    <row r="110" spans="1:19" x14ac:dyDescent="0.25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</row>
    <row r="111" spans="1:19" x14ac:dyDescent="0.25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</row>
    <row r="112" spans="1:19" ht="21" x14ac:dyDescent="0.25">
      <c r="A112" s="58"/>
      <c r="B112" s="58"/>
      <c r="C112" s="58"/>
      <c r="D112" s="289" t="s">
        <v>57</v>
      </c>
      <c r="E112" s="289"/>
      <c r="F112" s="289"/>
      <c r="G112" s="289"/>
      <c r="H112" s="289"/>
      <c r="I112" s="289"/>
      <c r="J112" s="289"/>
      <c r="K112" s="289"/>
      <c r="L112" s="289"/>
      <c r="M112" s="289"/>
      <c r="N112" s="289"/>
      <c r="O112" s="289"/>
      <c r="P112" s="289"/>
      <c r="Q112" s="58"/>
      <c r="R112" s="58"/>
      <c r="S112" s="58"/>
    </row>
    <row r="113" spans="1:19" x14ac:dyDescent="0.25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</row>
    <row r="114" spans="1:19" x14ac:dyDescent="0.25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</row>
    <row r="115" spans="1:19" x14ac:dyDescent="0.25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</row>
    <row r="116" spans="1:19" x14ac:dyDescent="0.25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</row>
    <row r="117" spans="1:19" x14ac:dyDescent="0.25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</row>
    <row r="118" spans="1:19" x14ac:dyDescent="0.25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</row>
    <row r="119" spans="1:19" x14ac:dyDescent="0.25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</row>
    <row r="120" spans="1:19" x14ac:dyDescent="0.25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</row>
    <row r="121" spans="1:19" x14ac:dyDescent="0.25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</row>
    <row r="122" spans="1:19" x14ac:dyDescent="0.25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</row>
    <row r="123" spans="1:19" x14ac:dyDescent="0.25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</row>
    <row r="124" spans="1:19" x14ac:dyDescent="0.25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</row>
    <row r="125" spans="1:19" x14ac:dyDescent="0.25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</row>
    <row r="126" spans="1:19" x14ac:dyDescent="0.25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</row>
    <row r="127" spans="1:19" x14ac:dyDescent="0.25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</row>
    <row r="128" spans="1:19" x14ac:dyDescent="0.25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</row>
    <row r="129" spans="1:19" x14ac:dyDescent="0.25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</row>
    <row r="130" spans="1:19" x14ac:dyDescent="0.25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</row>
    <row r="131" spans="1:19" x14ac:dyDescent="0.25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</row>
    <row r="132" spans="1:19" x14ac:dyDescent="0.25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</row>
    <row r="133" spans="1:19" x14ac:dyDescent="0.25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</row>
    <row r="134" spans="1:19" x14ac:dyDescent="0.25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</row>
    <row r="135" spans="1:19" x14ac:dyDescent="0.25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</row>
    <row r="136" spans="1:19" x14ac:dyDescent="0.25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</row>
    <row r="137" spans="1:19" x14ac:dyDescent="0.25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</row>
    <row r="138" spans="1:19" x14ac:dyDescent="0.25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</row>
    <row r="139" spans="1:19" x14ac:dyDescent="0.25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</row>
    <row r="140" spans="1:19" x14ac:dyDescent="0.25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</row>
    <row r="141" spans="1:19" x14ac:dyDescent="0.25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</row>
    <row r="142" spans="1:19" x14ac:dyDescent="0.25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</row>
    <row r="143" spans="1:19" x14ac:dyDescent="0.25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</row>
    <row r="144" spans="1:19" x14ac:dyDescent="0.25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</row>
    <row r="145" spans="1:19" x14ac:dyDescent="0.25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</row>
    <row r="146" spans="1:19" x14ac:dyDescent="0.25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</row>
    <row r="147" spans="1:19" x14ac:dyDescent="0.25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</row>
    <row r="148" spans="1:19" x14ac:dyDescent="0.25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</row>
    <row r="149" spans="1:19" x14ac:dyDescent="0.25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</row>
    <row r="150" spans="1:19" x14ac:dyDescent="0.25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</row>
    <row r="151" spans="1:19" x14ac:dyDescent="0.25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</row>
    <row r="152" spans="1:19" x14ac:dyDescent="0.25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</row>
    <row r="153" spans="1:19" x14ac:dyDescent="0.25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</row>
    <row r="154" spans="1:19" x14ac:dyDescent="0.25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</row>
    <row r="155" spans="1:19" x14ac:dyDescent="0.25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</row>
    <row r="156" spans="1:19" x14ac:dyDescent="0.25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</row>
    <row r="157" spans="1:19" x14ac:dyDescent="0.25">
      <c r="A157" s="58"/>
      <c r="B157" s="58"/>
      <c r="C157" s="58"/>
      <c r="D157" s="58"/>
      <c r="E157" s="58"/>
      <c r="F157" s="58"/>
      <c r="G157" s="58"/>
      <c r="H157" s="58"/>
      <c r="I157" s="58"/>
      <c r="J157" s="58"/>
      <c r="K157" s="58"/>
      <c r="L157" s="58"/>
      <c r="M157" s="58"/>
      <c r="N157" s="58"/>
      <c r="O157" s="58"/>
      <c r="P157" s="58"/>
      <c r="Q157" s="58"/>
      <c r="R157" s="58"/>
      <c r="S157" s="58"/>
    </row>
    <row r="158" spans="1:19" x14ac:dyDescent="0.25">
      <c r="A158" s="58"/>
      <c r="B158" s="58"/>
      <c r="C158" s="58"/>
      <c r="D158" s="58"/>
      <c r="E158" s="58"/>
      <c r="F158" s="58"/>
      <c r="G158" s="58"/>
      <c r="H158" s="58"/>
      <c r="I158" s="58"/>
      <c r="J158" s="58"/>
      <c r="K158" s="58"/>
      <c r="L158" s="58"/>
      <c r="M158" s="58"/>
      <c r="N158" s="58"/>
      <c r="O158" s="58"/>
      <c r="P158" s="58"/>
      <c r="Q158" s="58"/>
      <c r="R158" s="58"/>
      <c r="S158" s="58"/>
    </row>
    <row r="159" spans="1:19" x14ac:dyDescent="0.25">
      <c r="A159" s="58"/>
      <c r="B159" s="58"/>
      <c r="C159" s="58"/>
      <c r="D159" s="58"/>
      <c r="E159" s="58"/>
      <c r="F159" s="58"/>
      <c r="G159" s="58"/>
      <c r="H159" s="58"/>
      <c r="I159" s="58"/>
      <c r="J159" s="58"/>
      <c r="K159" s="58"/>
      <c r="L159" s="58"/>
      <c r="M159" s="58"/>
      <c r="N159" s="58"/>
      <c r="O159" s="58"/>
      <c r="P159" s="58"/>
      <c r="Q159" s="58"/>
      <c r="R159" s="58"/>
      <c r="S159" s="58"/>
    </row>
    <row r="160" spans="1:19" ht="21" x14ac:dyDescent="0.25">
      <c r="A160" s="58"/>
      <c r="B160" s="58"/>
      <c r="C160" s="58"/>
      <c r="D160" s="289" t="s">
        <v>58</v>
      </c>
      <c r="E160" s="289"/>
      <c r="F160" s="289"/>
      <c r="G160" s="289"/>
      <c r="H160" s="289"/>
      <c r="I160" s="289"/>
      <c r="J160" s="289"/>
      <c r="K160" s="289"/>
      <c r="L160" s="289"/>
      <c r="M160" s="289"/>
      <c r="N160" s="289"/>
      <c r="O160" s="289"/>
      <c r="P160" s="289"/>
      <c r="Q160" s="58"/>
      <c r="R160" s="58"/>
      <c r="S160" s="58"/>
    </row>
    <row r="161" spans="1:19" x14ac:dyDescent="0.25">
      <c r="A161" s="58"/>
      <c r="B161" s="58"/>
      <c r="C161" s="58"/>
      <c r="D161" s="58"/>
      <c r="E161" s="58"/>
      <c r="F161" s="58"/>
      <c r="G161" s="58"/>
      <c r="H161" s="58"/>
      <c r="I161" s="58"/>
      <c r="J161" s="58"/>
      <c r="K161" s="58"/>
      <c r="L161" s="58"/>
      <c r="M161" s="58"/>
      <c r="N161" s="58"/>
      <c r="O161" s="58"/>
      <c r="P161" s="58"/>
      <c r="Q161" s="58"/>
      <c r="R161" s="58"/>
      <c r="S161" s="58"/>
    </row>
    <row r="162" spans="1:19" x14ac:dyDescent="0.25">
      <c r="A162" s="58"/>
      <c r="B162" s="58"/>
      <c r="C162" s="58"/>
      <c r="D162" s="58"/>
      <c r="E162" s="58"/>
      <c r="F162" s="58"/>
      <c r="G162" s="58"/>
      <c r="H162" s="58"/>
      <c r="I162" s="58"/>
      <c r="J162" s="58"/>
      <c r="K162" s="58"/>
      <c r="L162" s="58"/>
      <c r="M162" s="58"/>
      <c r="N162" s="58"/>
      <c r="O162" s="58"/>
      <c r="P162" s="58"/>
      <c r="Q162" s="58"/>
      <c r="R162" s="58"/>
      <c r="S162" s="58"/>
    </row>
    <row r="163" spans="1:19" x14ac:dyDescent="0.25">
      <c r="A163" s="58"/>
      <c r="B163" s="58"/>
      <c r="C163" s="58"/>
      <c r="D163" s="58"/>
      <c r="E163" s="58"/>
      <c r="F163" s="58"/>
      <c r="G163" s="58"/>
      <c r="H163" s="58"/>
      <c r="I163" s="58"/>
      <c r="J163" s="58"/>
      <c r="K163" s="58"/>
      <c r="L163" s="58"/>
      <c r="M163" s="58"/>
      <c r="N163" s="58"/>
      <c r="O163" s="58"/>
      <c r="P163" s="58"/>
      <c r="Q163" s="58"/>
      <c r="R163" s="58"/>
      <c r="S163" s="58"/>
    </row>
    <row r="164" spans="1:19" x14ac:dyDescent="0.25">
      <c r="A164" s="58"/>
      <c r="B164" s="58"/>
      <c r="C164" s="58"/>
      <c r="D164" s="58"/>
      <c r="E164" s="58"/>
      <c r="F164" s="58"/>
      <c r="G164" s="58"/>
      <c r="H164" s="58"/>
      <c r="I164" s="58"/>
      <c r="J164" s="58"/>
      <c r="K164" s="58"/>
      <c r="L164" s="58"/>
      <c r="M164" s="58"/>
      <c r="N164" s="58"/>
      <c r="O164" s="58"/>
      <c r="P164" s="58"/>
      <c r="Q164" s="58"/>
      <c r="R164" s="58"/>
      <c r="S164" s="58"/>
    </row>
    <row r="165" spans="1:19" x14ac:dyDescent="0.25">
      <c r="A165" s="58"/>
      <c r="B165" s="58"/>
      <c r="C165" s="58"/>
      <c r="D165" s="58"/>
      <c r="E165" s="58"/>
      <c r="F165" s="58"/>
      <c r="G165" s="58"/>
      <c r="H165" s="58"/>
      <c r="I165" s="58"/>
      <c r="J165" s="58"/>
      <c r="K165" s="58"/>
      <c r="L165" s="58"/>
      <c r="M165" s="58"/>
      <c r="N165" s="58"/>
      <c r="O165" s="58"/>
      <c r="P165" s="58"/>
      <c r="Q165" s="58"/>
      <c r="R165" s="58"/>
      <c r="S165" s="58"/>
    </row>
    <row r="166" spans="1:19" x14ac:dyDescent="0.25">
      <c r="A166" s="58"/>
      <c r="B166" s="58"/>
      <c r="C166" s="58"/>
      <c r="D166" s="58"/>
      <c r="E166" s="58"/>
      <c r="F166" s="58"/>
      <c r="G166" s="58"/>
      <c r="H166" s="58"/>
      <c r="I166" s="58"/>
      <c r="J166" s="58"/>
      <c r="K166" s="58"/>
      <c r="L166" s="58"/>
      <c r="M166" s="58"/>
      <c r="N166" s="58"/>
      <c r="O166" s="58"/>
      <c r="P166" s="58"/>
      <c r="Q166" s="58"/>
      <c r="R166" s="58"/>
      <c r="S166" s="58"/>
    </row>
    <row r="167" spans="1:19" x14ac:dyDescent="0.25">
      <c r="A167" s="58"/>
      <c r="B167" s="58"/>
      <c r="C167" s="58"/>
      <c r="D167" s="58"/>
      <c r="E167" s="58"/>
      <c r="F167" s="58"/>
      <c r="G167" s="58"/>
      <c r="H167" s="58"/>
      <c r="I167" s="58"/>
      <c r="J167" s="58"/>
      <c r="K167" s="58"/>
      <c r="L167" s="58"/>
      <c r="M167" s="58"/>
      <c r="N167" s="58"/>
      <c r="O167" s="58"/>
      <c r="P167" s="58"/>
      <c r="Q167" s="58"/>
      <c r="R167" s="58"/>
      <c r="S167" s="58"/>
    </row>
    <row r="168" spans="1:19" x14ac:dyDescent="0.25">
      <c r="A168" s="58"/>
      <c r="B168" s="58"/>
      <c r="C168" s="58"/>
      <c r="D168" s="58"/>
      <c r="E168" s="58"/>
      <c r="F168" s="58"/>
      <c r="G168" s="58"/>
      <c r="H168" s="58"/>
      <c r="I168" s="58"/>
      <c r="J168" s="58"/>
      <c r="K168" s="58"/>
      <c r="L168" s="58"/>
      <c r="M168" s="58"/>
      <c r="N168" s="58"/>
      <c r="O168" s="58"/>
      <c r="P168" s="58"/>
      <c r="Q168" s="58"/>
      <c r="R168" s="58"/>
      <c r="S168" s="58"/>
    </row>
    <row r="169" spans="1:19" x14ac:dyDescent="0.25">
      <c r="A169" s="58"/>
      <c r="B169" s="58"/>
      <c r="C169" s="58"/>
      <c r="D169" s="58"/>
      <c r="E169" s="58"/>
      <c r="F169" s="58"/>
      <c r="G169" s="58"/>
      <c r="H169" s="58"/>
      <c r="I169" s="58"/>
      <c r="J169" s="58"/>
      <c r="K169" s="58"/>
      <c r="L169" s="58"/>
      <c r="M169" s="58"/>
      <c r="N169" s="58"/>
      <c r="O169" s="58"/>
      <c r="P169" s="58"/>
      <c r="Q169" s="58"/>
      <c r="R169" s="58"/>
      <c r="S169" s="58"/>
    </row>
    <row r="170" spans="1:19" x14ac:dyDescent="0.25">
      <c r="A170" s="58"/>
      <c r="B170" s="58"/>
      <c r="C170" s="58"/>
      <c r="D170" s="58"/>
      <c r="E170" s="58"/>
      <c r="F170" s="58"/>
      <c r="G170" s="58"/>
      <c r="H170" s="58"/>
      <c r="I170" s="58"/>
      <c r="J170" s="58"/>
      <c r="K170" s="58"/>
      <c r="L170" s="58"/>
      <c r="M170" s="58"/>
      <c r="N170" s="58"/>
      <c r="O170" s="58"/>
      <c r="P170" s="58"/>
      <c r="Q170" s="58"/>
      <c r="R170" s="58"/>
      <c r="S170" s="58"/>
    </row>
    <row r="171" spans="1:19" x14ac:dyDescent="0.25">
      <c r="A171" s="58"/>
      <c r="B171" s="58"/>
      <c r="C171" s="58"/>
      <c r="D171" s="58"/>
      <c r="E171" s="58"/>
      <c r="F171" s="58"/>
      <c r="G171" s="58"/>
      <c r="H171" s="58"/>
      <c r="I171" s="58"/>
      <c r="J171" s="58"/>
      <c r="K171" s="58"/>
      <c r="L171" s="58"/>
      <c r="M171" s="58"/>
      <c r="N171" s="58"/>
      <c r="O171" s="58"/>
      <c r="P171" s="58"/>
      <c r="Q171" s="58"/>
      <c r="R171" s="58"/>
      <c r="S171" s="58"/>
    </row>
    <row r="172" spans="1:19" x14ac:dyDescent="0.25">
      <c r="A172" s="58"/>
      <c r="B172" s="58"/>
      <c r="C172" s="58"/>
      <c r="D172" s="58"/>
      <c r="E172" s="58"/>
      <c r="F172" s="58"/>
      <c r="G172" s="58"/>
      <c r="H172" s="58"/>
      <c r="I172" s="58"/>
      <c r="J172" s="58"/>
      <c r="K172" s="58"/>
      <c r="L172" s="58"/>
      <c r="M172" s="58"/>
      <c r="N172" s="58"/>
      <c r="O172" s="58"/>
      <c r="P172" s="58"/>
      <c r="Q172" s="58"/>
      <c r="R172" s="58"/>
      <c r="S172" s="58"/>
    </row>
    <row r="173" spans="1:19" x14ac:dyDescent="0.25">
      <c r="A173" s="58"/>
      <c r="B173" s="58"/>
      <c r="C173" s="58"/>
      <c r="D173" s="58"/>
      <c r="E173" s="58"/>
      <c r="F173" s="58"/>
      <c r="G173" s="58"/>
      <c r="H173" s="58"/>
      <c r="I173" s="58"/>
      <c r="J173" s="58"/>
      <c r="K173" s="58"/>
      <c r="L173" s="58"/>
      <c r="M173" s="58"/>
      <c r="N173" s="58"/>
      <c r="O173" s="58"/>
      <c r="P173" s="58"/>
      <c r="Q173" s="58"/>
      <c r="R173" s="58"/>
      <c r="S173" s="58"/>
    </row>
    <row r="174" spans="1:19" x14ac:dyDescent="0.25">
      <c r="A174" s="58"/>
      <c r="B174" s="58"/>
      <c r="C174" s="58"/>
      <c r="D174" s="58"/>
      <c r="E174" s="58"/>
      <c r="F174" s="58"/>
      <c r="G174" s="58"/>
      <c r="H174" s="58"/>
      <c r="I174" s="58"/>
      <c r="J174" s="58"/>
      <c r="K174" s="58"/>
      <c r="L174" s="58"/>
      <c r="M174" s="58"/>
      <c r="N174" s="58"/>
      <c r="O174" s="58"/>
      <c r="P174" s="58"/>
      <c r="Q174" s="58"/>
      <c r="R174" s="58"/>
      <c r="S174" s="58"/>
    </row>
    <row r="175" spans="1:19" x14ac:dyDescent="0.25">
      <c r="A175" s="58"/>
      <c r="B175" s="58"/>
      <c r="C175" s="58"/>
      <c r="D175" s="58"/>
      <c r="E175" s="58"/>
      <c r="F175" s="58"/>
      <c r="G175" s="58"/>
      <c r="H175" s="58"/>
      <c r="I175" s="58"/>
      <c r="J175" s="58"/>
      <c r="K175" s="58"/>
      <c r="L175" s="58"/>
      <c r="M175" s="58"/>
      <c r="N175" s="58"/>
      <c r="O175" s="58"/>
      <c r="P175" s="58"/>
      <c r="Q175" s="58"/>
      <c r="R175" s="58"/>
      <c r="S175" s="58"/>
    </row>
    <row r="176" spans="1:19" x14ac:dyDescent="0.25">
      <c r="A176" s="58"/>
      <c r="B176" s="58"/>
      <c r="C176" s="58"/>
      <c r="D176" s="58"/>
      <c r="E176" s="58"/>
      <c r="F176" s="58"/>
      <c r="G176" s="58"/>
      <c r="H176" s="58"/>
      <c r="I176" s="58"/>
      <c r="J176" s="58"/>
      <c r="K176" s="58"/>
      <c r="L176" s="58"/>
      <c r="M176" s="58"/>
      <c r="N176" s="58"/>
      <c r="O176" s="58"/>
      <c r="P176" s="58"/>
      <c r="Q176" s="58"/>
      <c r="R176" s="58"/>
      <c r="S176" s="58"/>
    </row>
    <row r="177" spans="1:19" x14ac:dyDescent="0.25">
      <c r="A177" s="58"/>
      <c r="B177" s="58"/>
      <c r="C177" s="58"/>
      <c r="D177" s="58"/>
      <c r="E177" s="58"/>
      <c r="F177" s="58"/>
      <c r="G177" s="58"/>
      <c r="H177" s="58"/>
      <c r="I177" s="58"/>
      <c r="J177" s="58"/>
      <c r="K177" s="58"/>
      <c r="L177" s="58"/>
      <c r="M177" s="58"/>
      <c r="N177" s="58"/>
      <c r="O177" s="58"/>
      <c r="P177" s="58"/>
      <c r="Q177" s="58"/>
      <c r="R177" s="58"/>
      <c r="S177" s="58"/>
    </row>
    <row r="178" spans="1:19" x14ac:dyDescent="0.25">
      <c r="A178" s="58"/>
      <c r="B178" s="58"/>
      <c r="C178" s="58"/>
      <c r="D178" s="58"/>
      <c r="E178" s="58"/>
      <c r="F178" s="58"/>
      <c r="G178" s="58"/>
      <c r="H178" s="58"/>
      <c r="I178" s="58"/>
      <c r="J178" s="58"/>
      <c r="K178" s="58"/>
      <c r="L178" s="58"/>
      <c r="M178" s="58"/>
      <c r="N178" s="58"/>
      <c r="O178" s="58"/>
      <c r="P178" s="58"/>
      <c r="Q178" s="58"/>
      <c r="R178" s="58"/>
      <c r="S178" s="58"/>
    </row>
    <row r="179" spans="1:19" x14ac:dyDescent="0.25">
      <c r="A179" s="58"/>
      <c r="B179" s="58"/>
      <c r="C179" s="58"/>
      <c r="D179" s="58"/>
      <c r="E179" s="58"/>
      <c r="F179" s="58"/>
      <c r="G179" s="58"/>
      <c r="H179" s="58"/>
      <c r="I179" s="58"/>
      <c r="J179" s="58"/>
      <c r="K179" s="58"/>
      <c r="L179" s="58"/>
      <c r="M179" s="58"/>
      <c r="N179" s="58"/>
      <c r="O179" s="58"/>
      <c r="P179" s="58"/>
      <c r="Q179" s="58"/>
      <c r="R179" s="58"/>
      <c r="S179" s="58"/>
    </row>
    <row r="180" spans="1:19" x14ac:dyDescent="0.25">
      <c r="A180" s="58"/>
      <c r="B180" s="58"/>
      <c r="C180" s="58"/>
      <c r="D180" s="58"/>
      <c r="E180" s="58"/>
      <c r="F180" s="58"/>
      <c r="G180" s="58"/>
      <c r="H180" s="58"/>
      <c r="I180" s="58"/>
      <c r="J180" s="58"/>
      <c r="K180" s="58"/>
      <c r="L180" s="58"/>
      <c r="M180" s="58"/>
      <c r="N180" s="58"/>
      <c r="O180" s="58"/>
      <c r="P180" s="58"/>
      <c r="Q180" s="58"/>
      <c r="R180" s="58"/>
      <c r="S180" s="58"/>
    </row>
    <row r="181" spans="1:19" x14ac:dyDescent="0.25">
      <c r="A181" s="58"/>
      <c r="B181" s="58"/>
      <c r="C181" s="58"/>
      <c r="D181" s="58"/>
      <c r="E181" s="58"/>
      <c r="F181" s="58"/>
      <c r="G181" s="58"/>
      <c r="H181" s="58"/>
      <c r="I181" s="58"/>
      <c r="J181" s="58"/>
      <c r="K181" s="58"/>
      <c r="L181" s="58"/>
      <c r="M181" s="58"/>
      <c r="N181" s="58"/>
      <c r="O181" s="58"/>
      <c r="P181" s="58"/>
      <c r="Q181" s="58"/>
      <c r="R181" s="58"/>
      <c r="S181" s="58"/>
    </row>
    <row r="182" spans="1:19" x14ac:dyDescent="0.25">
      <c r="A182" s="58"/>
      <c r="B182" s="58"/>
      <c r="C182" s="58"/>
      <c r="D182" s="58"/>
      <c r="E182" s="58"/>
      <c r="F182" s="58"/>
      <c r="G182" s="58"/>
      <c r="H182" s="58"/>
      <c r="I182" s="58"/>
      <c r="J182" s="58"/>
      <c r="K182" s="58"/>
      <c r="L182" s="58"/>
      <c r="M182" s="58"/>
      <c r="N182" s="58"/>
      <c r="O182" s="58"/>
      <c r="P182" s="58"/>
      <c r="Q182" s="58"/>
      <c r="R182" s="58"/>
      <c r="S182" s="58"/>
    </row>
    <row r="183" spans="1:19" x14ac:dyDescent="0.25">
      <c r="A183" s="58"/>
      <c r="B183" s="58"/>
      <c r="C183" s="58"/>
      <c r="D183" s="58"/>
      <c r="E183" s="58"/>
      <c r="F183" s="58"/>
      <c r="G183" s="58"/>
      <c r="H183" s="58"/>
      <c r="I183" s="58"/>
      <c r="J183" s="58"/>
      <c r="K183" s="58"/>
      <c r="L183" s="58"/>
      <c r="M183" s="58"/>
      <c r="N183" s="58"/>
      <c r="O183" s="58"/>
      <c r="P183" s="58"/>
      <c r="Q183" s="58"/>
      <c r="R183" s="58"/>
      <c r="S183" s="58"/>
    </row>
    <row r="184" spans="1:19" x14ac:dyDescent="0.25">
      <c r="A184" s="58"/>
      <c r="B184" s="58"/>
      <c r="C184" s="58"/>
      <c r="D184" s="58"/>
      <c r="E184" s="58"/>
      <c r="F184" s="58"/>
      <c r="G184" s="58"/>
      <c r="H184" s="58"/>
      <c r="I184" s="58"/>
      <c r="J184" s="58"/>
      <c r="K184" s="58"/>
      <c r="L184" s="58"/>
      <c r="M184" s="58"/>
      <c r="N184" s="58"/>
      <c r="O184" s="58"/>
      <c r="P184" s="58"/>
      <c r="Q184" s="58"/>
      <c r="R184" s="58"/>
      <c r="S184" s="58"/>
    </row>
    <row r="185" spans="1:19" x14ac:dyDescent="0.25">
      <c r="A185" s="58"/>
      <c r="B185" s="58"/>
      <c r="C185" s="58"/>
      <c r="D185" s="58"/>
      <c r="E185" s="58"/>
      <c r="F185" s="58"/>
      <c r="G185" s="58"/>
      <c r="H185" s="58"/>
      <c r="I185" s="58"/>
      <c r="J185" s="58"/>
      <c r="K185" s="58"/>
      <c r="L185" s="58"/>
      <c r="M185" s="58"/>
      <c r="N185" s="58"/>
      <c r="O185" s="58"/>
      <c r="P185" s="58"/>
      <c r="Q185" s="58"/>
      <c r="R185" s="58"/>
      <c r="S185" s="58"/>
    </row>
    <row r="186" spans="1:19" x14ac:dyDescent="0.25">
      <c r="A186" s="58"/>
      <c r="B186" s="58"/>
      <c r="C186" s="58"/>
      <c r="D186" s="58"/>
      <c r="E186" s="58"/>
      <c r="F186" s="58"/>
      <c r="G186" s="58"/>
      <c r="H186" s="58"/>
      <c r="I186" s="58"/>
      <c r="J186" s="58"/>
      <c r="K186" s="58"/>
      <c r="L186" s="58"/>
      <c r="M186" s="58"/>
      <c r="N186" s="58"/>
      <c r="O186" s="58"/>
      <c r="P186" s="58"/>
      <c r="Q186" s="58"/>
      <c r="R186" s="58"/>
      <c r="S186" s="58"/>
    </row>
    <row r="187" spans="1:19" x14ac:dyDescent="0.25">
      <c r="A187" s="58"/>
      <c r="B187" s="58"/>
      <c r="C187" s="58"/>
      <c r="D187" s="58"/>
      <c r="E187" s="58"/>
      <c r="F187" s="58"/>
      <c r="G187" s="58"/>
      <c r="H187" s="58"/>
      <c r="I187" s="58"/>
      <c r="J187" s="58"/>
      <c r="K187" s="58"/>
      <c r="L187" s="58"/>
      <c r="M187" s="58"/>
      <c r="N187" s="58"/>
      <c r="O187" s="58"/>
      <c r="P187" s="58"/>
      <c r="Q187" s="58"/>
      <c r="R187" s="58"/>
      <c r="S187" s="58"/>
    </row>
    <row r="188" spans="1:19" x14ac:dyDescent="0.25">
      <c r="A188" s="58"/>
      <c r="B188" s="58"/>
      <c r="C188" s="58"/>
      <c r="D188" s="58"/>
      <c r="E188" s="58"/>
      <c r="F188" s="58"/>
      <c r="G188" s="58"/>
      <c r="H188" s="58"/>
      <c r="I188" s="58"/>
      <c r="J188" s="58"/>
      <c r="K188" s="58"/>
      <c r="L188" s="58"/>
      <c r="M188" s="58"/>
      <c r="N188" s="58"/>
      <c r="O188" s="58"/>
      <c r="P188" s="58"/>
      <c r="Q188" s="58"/>
      <c r="R188" s="58"/>
      <c r="S188" s="58"/>
    </row>
    <row r="189" spans="1:19" x14ac:dyDescent="0.25">
      <c r="A189" s="58"/>
      <c r="B189" s="58"/>
      <c r="C189" s="58"/>
      <c r="D189" s="58"/>
      <c r="E189" s="58"/>
      <c r="F189" s="58"/>
      <c r="G189" s="58"/>
      <c r="H189" s="58"/>
      <c r="I189" s="58"/>
      <c r="J189" s="58"/>
      <c r="K189" s="58"/>
      <c r="L189" s="58"/>
      <c r="M189" s="58"/>
      <c r="N189" s="58"/>
      <c r="O189" s="58"/>
      <c r="P189" s="58"/>
      <c r="Q189" s="58"/>
      <c r="R189" s="58"/>
      <c r="S189" s="58"/>
    </row>
    <row r="190" spans="1:19" x14ac:dyDescent="0.25">
      <c r="A190" s="58"/>
      <c r="B190" s="58"/>
      <c r="C190" s="58"/>
      <c r="D190" s="58"/>
      <c r="E190" s="58"/>
      <c r="F190" s="58"/>
      <c r="G190" s="58"/>
      <c r="H190" s="58"/>
      <c r="I190" s="58"/>
      <c r="J190" s="58"/>
      <c r="K190" s="58"/>
      <c r="L190" s="58"/>
      <c r="M190" s="58"/>
      <c r="N190" s="58"/>
      <c r="O190" s="58"/>
      <c r="P190" s="58"/>
      <c r="Q190" s="58"/>
      <c r="R190" s="58"/>
      <c r="S190" s="58"/>
    </row>
    <row r="191" spans="1:19" x14ac:dyDescent="0.25">
      <c r="A191" s="58"/>
      <c r="B191" s="58"/>
      <c r="C191" s="58"/>
      <c r="D191" s="58"/>
      <c r="E191" s="58"/>
      <c r="F191" s="58"/>
      <c r="G191" s="58"/>
      <c r="H191" s="58"/>
      <c r="I191" s="58"/>
      <c r="J191" s="58"/>
      <c r="K191" s="58"/>
      <c r="L191" s="58"/>
      <c r="M191" s="58"/>
      <c r="N191" s="58"/>
      <c r="O191" s="58"/>
      <c r="P191" s="58"/>
      <c r="Q191" s="58"/>
      <c r="R191" s="58"/>
      <c r="S191" s="58"/>
    </row>
    <row r="192" spans="1:19" x14ac:dyDescent="0.25">
      <c r="A192" s="58"/>
      <c r="B192" s="58"/>
      <c r="C192" s="58"/>
      <c r="D192" s="58"/>
      <c r="E192" s="58"/>
      <c r="F192" s="58"/>
      <c r="G192" s="58"/>
      <c r="H192" s="58"/>
      <c r="I192" s="58"/>
      <c r="J192" s="58"/>
      <c r="K192" s="58"/>
      <c r="L192" s="58"/>
      <c r="M192" s="58"/>
      <c r="N192" s="58"/>
      <c r="O192" s="58"/>
      <c r="P192" s="58"/>
      <c r="Q192" s="58"/>
      <c r="R192" s="58"/>
      <c r="S192" s="58"/>
    </row>
    <row r="193" spans="1:19" x14ac:dyDescent="0.25">
      <c r="A193" s="58"/>
      <c r="B193" s="58"/>
      <c r="C193" s="58"/>
      <c r="D193" s="58"/>
      <c r="E193" s="58"/>
      <c r="F193" s="58"/>
      <c r="G193" s="58"/>
      <c r="H193" s="58"/>
      <c r="I193" s="58"/>
      <c r="J193" s="58"/>
      <c r="K193" s="58"/>
      <c r="L193" s="58"/>
      <c r="M193" s="58"/>
      <c r="N193" s="58"/>
      <c r="O193" s="58"/>
      <c r="P193" s="58"/>
      <c r="Q193" s="58"/>
      <c r="R193" s="58"/>
      <c r="S193" s="58"/>
    </row>
    <row r="194" spans="1:19" x14ac:dyDescent="0.25">
      <c r="A194" s="58"/>
      <c r="B194" s="58"/>
      <c r="C194" s="58"/>
      <c r="D194" s="58"/>
      <c r="E194" s="58"/>
      <c r="F194" s="58"/>
      <c r="G194" s="58"/>
      <c r="H194" s="58"/>
      <c r="I194" s="58"/>
      <c r="J194" s="58"/>
      <c r="K194" s="58"/>
      <c r="L194" s="58"/>
      <c r="M194" s="58"/>
      <c r="N194" s="58"/>
      <c r="O194" s="58"/>
      <c r="P194" s="58"/>
      <c r="Q194" s="58"/>
      <c r="R194" s="58"/>
      <c r="S194" s="58"/>
    </row>
    <row r="195" spans="1:19" x14ac:dyDescent="0.25">
      <c r="A195" s="58"/>
      <c r="B195" s="58"/>
      <c r="C195" s="58"/>
      <c r="D195" s="58"/>
      <c r="E195" s="58"/>
      <c r="F195" s="58"/>
      <c r="G195" s="58"/>
      <c r="H195" s="58"/>
      <c r="I195" s="58"/>
      <c r="J195" s="58"/>
      <c r="K195" s="58"/>
      <c r="L195" s="58"/>
      <c r="M195" s="58"/>
      <c r="N195" s="58"/>
      <c r="O195" s="58"/>
      <c r="P195" s="58"/>
      <c r="Q195" s="58"/>
      <c r="R195" s="58"/>
      <c r="S195" s="58"/>
    </row>
    <row r="196" spans="1:19" x14ac:dyDescent="0.25">
      <c r="A196" s="58"/>
      <c r="B196" s="58"/>
      <c r="C196" s="58"/>
      <c r="D196" s="58"/>
      <c r="E196" s="58"/>
      <c r="F196" s="58"/>
      <c r="G196" s="58"/>
      <c r="H196" s="58"/>
      <c r="I196" s="58"/>
      <c r="J196" s="58"/>
      <c r="K196" s="58"/>
      <c r="L196" s="58"/>
      <c r="M196" s="58"/>
      <c r="N196" s="58"/>
      <c r="O196" s="58"/>
      <c r="P196" s="58"/>
      <c r="Q196" s="58"/>
      <c r="R196" s="58"/>
      <c r="S196" s="58"/>
    </row>
    <row r="197" spans="1:19" x14ac:dyDescent="0.25">
      <c r="A197" s="58"/>
      <c r="B197" s="58"/>
      <c r="C197" s="58"/>
      <c r="D197" s="58"/>
      <c r="E197" s="58"/>
      <c r="F197" s="58"/>
      <c r="G197" s="58"/>
      <c r="H197" s="58"/>
      <c r="I197" s="58"/>
      <c r="J197" s="58"/>
      <c r="K197" s="58"/>
      <c r="L197" s="58"/>
      <c r="M197" s="58"/>
      <c r="N197" s="58"/>
      <c r="O197" s="58"/>
      <c r="P197" s="58"/>
      <c r="Q197" s="58"/>
      <c r="R197" s="58"/>
      <c r="S197" s="58"/>
    </row>
    <row r="198" spans="1:19" x14ac:dyDescent="0.25">
      <c r="A198" s="58"/>
      <c r="B198" s="58"/>
      <c r="C198" s="58"/>
      <c r="D198" s="58"/>
      <c r="E198" s="58"/>
      <c r="F198" s="58"/>
      <c r="G198" s="58"/>
      <c r="H198" s="58"/>
      <c r="I198" s="58"/>
      <c r="J198" s="58"/>
      <c r="K198" s="58"/>
      <c r="L198" s="58"/>
      <c r="M198" s="58"/>
      <c r="N198" s="58"/>
      <c r="O198" s="58"/>
      <c r="P198" s="58"/>
      <c r="Q198" s="58"/>
      <c r="R198" s="58"/>
      <c r="S198" s="58"/>
    </row>
    <row r="199" spans="1:19" x14ac:dyDescent="0.25">
      <c r="A199" s="58"/>
      <c r="B199" s="58"/>
      <c r="C199" s="58"/>
      <c r="D199" s="58"/>
      <c r="E199" s="58"/>
      <c r="F199" s="58"/>
      <c r="G199" s="58"/>
      <c r="H199" s="58"/>
      <c r="I199" s="58"/>
      <c r="J199" s="58"/>
      <c r="K199" s="58"/>
      <c r="L199" s="58"/>
      <c r="M199" s="58"/>
      <c r="N199" s="58"/>
      <c r="O199" s="58"/>
      <c r="P199" s="58"/>
      <c r="Q199" s="58"/>
      <c r="R199" s="58"/>
      <c r="S199" s="58"/>
    </row>
    <row r="200" spans="1:19" x14ac:dyDescent="0.25">
      <c r="A200" s="58"/>
      <c r="B200" s="58"/>
      <c r="C200" s="58"/>
      <c r="D200" s="58"/>
      <c r="E200" s="58"/>
      <c r="F200" s="58"/>
      <c r="G200" s="58"/>
      <c r="H200" s="58"/>
      <c r="I200" s="58"/>
      <c r="J200" s="58"/>
      <c r="K200" s="58"/>
      <c r="L200" s="58"/>
      <c r="M200" s="58"/>
      <c r="N200" s="58"/>
      <c r="O200" s="58"/>
      <c r="P200" s="58"/>
      <c r="Q200" s="58"/>
      <c r="R200" s="58"/>
      <c r="S200" s="58"/>
    </row>
    <row r="201" spans="1:19" x14ac:dyDescent="0.25">
      <c r="A201" s="58"/>
      <c r="B201" s="58"/>
      <c r="C201" s="58"/>
      <c r="D201" s="58"/>
      <c r="E201" s="58"/>
      <c r="F201" s="58"/>
      <c r="G201" s="58"/>
      <c r="H201" s="58"/>
      <c r="I201" s="58"/>
      <c r="J201" s="58"/>
      <c r="K201" s="58"/>
      <c r="L201" s="58"/>
      <c r="M201" s="58"/>
      <c r="N201" s="58"/>
      <c r="O201" s="58"/>
      <c r="P201" s="58"/>
      <c r="Q201" s="58"/>
      <c r="R201" s="58"/>
      <c r="S201" s="58"/>
    </row>
    <row r="202" spans="1:19" x14ac:dyDescent="0.25">
      <c r="A202" s="58"/>
      <c r="B202" s="58"/>
      <c r="C202" s="58"/>
      <c r="D202" s="58"/>
      <c r="E202" s="58"/>
      <c r="F202" s="58"/>
      <c r="G202" s="58"/>
      <c r="H202" s="58"/>
      <c r="I202" s="58"/>
      <c r="J202" s="58"/>
      <c r="K202" s="58"/>
      <c r="L202" s="58"/>
      <c r="M202" s="58"/>
      <c r="N202" s="58"/>
      <c r="O202" s="58"/>
      <c r="P202" s="58"/>
      <c r="Q202" s="58"/>
      <c r="R202" s="58"/>
      <c r="S202" s="58"/>
    </row>
    <row r="203" spans="1:19" x14ac:dyDescent="0.25">
      <c r="A203" s="58"/>
      <c r="B203" s="58"/>
      <c r="C203" s="58"/>
      <c r="D203" s="58"/>
      <c r="E203" s="58"/>
      <c r="F203" s="58"/>
      <c r="G203" s="58"/>
      <c r="H203" s="58"/>
      <c r="I203" s="58"/>
      <c r="J203" s="58"/>
      <c r="K203" s="58"/>
      <c r="L203" s="58"/>
      <c r="M203" s="58"/>
      <c r="N203" s="58"/>
      <c r="O203" s="58"/>
      <c r="P203" s="58"/>
      <c r="Q203" s="58"/>
      <c r="R203" s="58"/>
      <c r="S203" s="58"/>
    </row>
    <row r="204" spans="1:19" x14ac:dyDescent="0.25">
      <c r="A204" s="58"/>
      <c r="B204" s="58"/>
      <c r="C204" s="58"/>
      <c r="D204" s="58"/>
      <c r="E204" s="58"/>
      <c r="F204" s="58"/>
      <c r="G204" s="58"/>
      <c r="H204" s="58"/>
      <c r="I204" s="58"/>
      <c r="J204" s="58"/>
      <c r="K204" s="58"/>
      <c r="L204" s="58"/>
      <c r="M204" s="58"/>
      <c r="N204" s="58"/>
      <c r="O204" s="58"/>
      <c r="P204" s="58"/>
      <c r="Q204" s="58"/>
      <c r="R204" s="58"/>
      <c r="S204" s="58"/>
    </row>
    <row r="205" spans="1:19" x14ac:dyDescent="0.25">
      <c r="A205" s="58"/>
      <c r="B205" s="58"/>
      <c r="C205" s="58"/>
      <c r="D205" s="58"/>
      <c r="E205" s="58"/>
      <c r="F205" s="58"/>
      <c r="G205" s="58"/>
      <c r="H205" s="58"/>
      <c r="I205" s="58"/>
      <c r="J205" s="58"/>
      <c r="K205" s="58"/>
      <c r="L205" s="58"/>
      <c r="M205" s="58"/>
      <c r="N205" s="58"/>
      <c r="O205" s="58"/>
      <c r="P205" s="58"/>
      <c r="Q205" s="58"/>
      <c r="R205" s="58"/>
      <c r="S205" s="58"/>
    </row>
    <row r="206" spans="1:19" x14ac:dyDescent="0.25">
      <c r="A206" s="58"/>
      <c r="B206" s="58"/>
      <c r="C206" s="58"/>
      <c r="D206" s="58"/>
      <c r="E206" s="58"/>
      <c r="F206" s="58"/>
      <c r="G206" s="58"/>
      <c r="H206" s="58"/>
      <c r="I206" s="58"/>
      <c r="J206" s="58"/>
      <c r="K206" s="58"/>
      <c r="L206" s="58"/>
      <c r="M206" s="58"/>
      <c r="N206" s="58"/>
      <c r="O206" s="58"/>
      <c r="P206" s="58"/>
      <c r="Q206" s="58"/>
      <c r="R206" s="58"/>
      <c r="S206" s="58"/>
    </row>
    <row r="207" spans="1:19" x14ac:dyDescent="0.25">
      <c r="A207" s="58"/>
      <c r="B207" s="58"/>
      <c r="C207" s="58"/>
      <c r="D207" s="58"/>
      <c r="E207" s="58"/>
      <c r="F207" s="58"/>
      <c r="G207" s="58"/>
      <c r="H207" s="58"/>
      <c r="I207" s="58"/>
      <c r="J207" s="58"/>
      <c r="K207" s="58"/>
      <c r="L207" s="58"/>
      <c r="M207" s="58"/>
      <c r="N207" s="58"/>
      <c r="O207" s="58"/>
      <c r="P207" s="58"/>
      <c r="Q207" s="58"/>
      <c r="R207" s="58"/>
      <c r="S207" s="58"/>
    </row>
    <row r="208" spans="1:19" ht="21" x14ac:dyDescent="0.25">
      <c r="A208" s="58"/>
      <c r="B208" s="58"/>
      <c r="C208" s="58"/>
      <c r="D208" s="289" t="s">
        <v>59</v>
      </c>
      <c r="E208" s="289"/>
      <c r="F208" s="289"/>
      <c r="G208" s="289"/>
      <c r="H208" s="289"/>
      <c r="I208" s="289"/>
      <c r="J208" s="289"/>
      <c r="K208" s="289"/>
      <c r="L208" s="289"/>
      <c r="M208" s="289"/>
      <c r="N208" s="289"/>
      <c r="O208" s="289"/>
      <c r="P208" s="289"/>
      <c r="Q208" s="58"/>
      <c r="R208" s="58"/>
      <c r="S208" s="58"/>
    </row>
    <row r="209" spans="1:19" x14ac:dyDescent="0.25">
      <c r="A209" s="58"/>
      <c r="B209" s="58"/>
      <c r="C209" s="58"/>
      <c r="D209" s="58"/>
      <c r="E209" s="58"/>
      <c r="F209" s="58"/>
      <c r="G209" s="58"/>
      <c r="H209" s="58"/>
      <c r="I209" s="58"/>
      <c r="J209" s="58"/>
      <c r="K209" s="58"/>
      <c r="L209" s="58"/>
      <c r="M209" s="58"/>
      <c r="N209" s="58"/>
      <c r="O209" s="58"/>
      <c r="P209" s="58"/>
      <c r="Q209" s="58"/>
      <c r="R209" s="58"/>
      <c r="S209" s="58"/>
    </row>
    <row r="210" spans="1:19" x14ac:dyDescent="0.25">
      <c r="A210" s="58"/>
      <c r="B210" s="58"/>
      <c r="C210" s="58"/>
      <c r="D210" s="58"/>
      <c r="E210" s="58"/>
      <c r="F210" s="58"/>
      <c r="G210" s="58"/>
      <c r="H210" s="58"/>
      <c r="I210" s="58"/>
      <c r="J210" s="58"/>
      <c r="K210" s="58"/>
      <c r="L210" s="58"/>
      <c r="M210" s="58"/>
      <c r="N210" s="58"/>
      <c r="O210" s="58"/>
      <c r="P210" s="58"/>
      <c r="Q210" s="58"/>
      <c r="R210" s="58"/>
      <c r="S210" s="58"/>
    </row>
    <row r="211" spans="1:19" x14ac:dyDescent="0.25">
      <c r="A211" s="58"/>
      <c r="B211" s="58"/>
      <c r="C211" s="58"/>
      <c r="D211" s="58"/>
      <c r="E211" s="58"/>
      <c r="F211" s="58"/>
      <c r="G211" s="58"/>
      <c r="H211" s="58"/>
      <c r="I211" s="58"/>
      <c r="J211" s="58"/>
      <c r="K211" s="58"/>
      <c r="L211" s="58"/>
      <c r="M211" s="58"/>
      <c r="N211" s="58"/>
      <c r="O211" s="58"/>
      <c r="P211" s="58"/>
      <c r="Q211" s="58"/>
      <c r="R211" s="58"/>
      <c r="S211" s="58"/>
    </row>
    <row r="212" spans="1:19" x14ac:dyDescent="0.25">
      <c r="A212" s="58"/>
      <c r="B212" s="58"/>
      <c r="C212" s="58"/>
      <c r="D212" s="58"/>
      <c r="E212" s="58"/>
      <c r="F212" s="58"/>
      <c r="G212" s="58"/>
      <c r="H212" s="58"/>
      <c r="I212" s="58"/>
      <c r="J212" s="58"/>
      <c r="K212" s="58"/>
      <c r="L212" s="58"/>
      <c r="M212" s="58"/>
      <c r="N212" s="58"/>
      <c r="O212" s="58"/>
      <c r="P212" s="58"/>
      <c r="Q212" s="58"/>
      <c r="R212" s="58"/>
      <c r="S212" s="58"/>
    </row>
    <row r="213" spans="1:19" x14ac:dyDescent="0.25">
      <c r="A213" s="58"/>
      <c r="B213" s="58"/>
      <c r="C213" s="58"/>
      <c r="D213" s="58"/>
      <c r="E213" s="58"/>
      <c r="F213" s="58"/>
      <c r="G213" s="58"/>
      <c r="H213" s="58"/>
      <c r="I213" s="58"/>
      <c r="J213" s="58"/>
      <c r="K213" s="58"/>
      <c r="L213" s="58"/>
      <c r="M213" s="58"/>
      <c r="N213" s="58"/>
      <c r="O213" s="58"/>
      <c r="P213" s="58"/>
      <c r="Q213" s="58"/>
      <c r="R213" s="58"/>
      <c r="S213" s="58"/>
    </row>
    <row r="214" spans="1:19" x14ac:dyDescent="0.25">
      <c r="A214" s="58"/>
      <c r="B214" s="58"/>
      <c r="C214" s="58"/>
      <c r="D214" s="58"/>
      <c r="E214" s="58"/>
      <c r="F214" s="58"/>
      <c r="G214" s="58"/>
      <c r="H214" s="58"/>
      <c r="I214" s="58"/>
      <c r="J214" s="58"/>
      <c r="K214" s="58"/>
      <c r="L214" s="58"/>
      <c r="M214" s="58"/>
      <c r="N214" s="58"/>
      <c r="O214" s="58"/>
      <c r="P214" s="58"/>
      <c r="Q214" s="58"/>
      <c r="R214" s="58"/>
      <c r="S214" s="58"/>
    </row>
    <row r="215" spans="1:19" x14ac:dyDescent="0.25">
      <c r="A215" s="58"/>
      <c r="B215" s="58"/>
      <c r="C215" s="58"/>
      <c r="D215" s="58"/>
      <c r="E215" s="58"/>
      <c r="F215" s="58"/>
      <c r="G215" s="58"/>
      <c r="H215" s="58"/>
      <c r="I215" s="58"/>
      <c r="J215" s="58"/>
      <c r="K215" s="58"/>
      <c r="L215" s="58"/>
      <c r="M215" s="58"/>
      <c r="N215" s="58"/>
      <c r="O215" s="58"/>
      <c r="P215" s="58"/>
      <c r="Q215" s="58"/>
      <c r="R215" s="58"/>
      <c r="S215" s="58"/>
    </row>
    <row r="216" spans="1:19" x14ac:dyDescent="0.25">
      <c r="A216" s="58"/>
      <c r="B216" s="58"/>
      <c r="C216" s="58"/>
      <c r="D216" s="58"/>
      <c r="E216" s="58"/>
      <c r="F216" s="58"/>
      <c r="G216" s="58"/>
      <c r="H216" s="58"/>
      <c r="I216" s="58"/>
      <c r="J216" s="58"/>
      <c r="K216" s="58"/>
      <c r="L216" s="58"/>
      <c r="M216" s="58"/>
      <c r="N216" s="58"/>
      <c r="O216" s="58"/>
      <c r="P216" s="58"/>
      <c r="Q216" s="58"/>
      <c r="R216" s="58"/>
      <c r="S216" s="58"/>
    </row>
    <row r="217" spans="1:19" x14ac:dyDescent="0.25">
      <c r="A217" s="58"/>
      <c r="B217" s="58"/>
      <c r="C217" s="58"/>
      <c r="D217" s="58"/>
      <c r="E217" s="58"/>
      <c r="F217" s="58"/>
      <c r="G217" s="58"/>
      <c r="H217" s="58"/>
      <c r="I217" s="58"/>
      <c r="J217" s="58"/>
      <c r="K217" s="58"/>
      <c r="L217" s="58"/>
      <c r="M217" s="58"/>
      <c r="N217" s="58"/>
      <c r="O217" s="58"/>
      <c r="P217" s="58"/>
      <c r="Q217" s="58"/>
      <c r="R217" s="58"/>
      <c r="S217" s="58"/>
    </row>
    <row r="218" spans="1:19" x14ac:dyDescent="0.25">
      <c r="A218" s="58"/>
      <c r="B218" s="58"/>
      <c r="C218" s="58"/>
      <c r="D218" s="58"/>
      <c r="E218" s="58"/>
      <c r="F218" s="58"/>
      <c r="G218" s="58"/>
      <c r="H218" s="58"/>
      <c r="I218" s="58"/>
      <c r="J218" s="58"/>
      <c r="K218" s="58"/>
      <c r="L218" s="58"/>
      <c r="M218" s="58"/>
      <c r="N218" s="58"/>
      <c r="O218" s="58"/>
      <c r="P218" s="58"/>
      <c r="Q218" s="58"/>
      <c r="R218" s="58"/>
      <c r="S218" s="58"/>
    </row>
    <row r="219" spans="1:19" x14ac:dyDescent="0.25">
      <c r="A219" s="58"/>
      <c r="B219" s="58"/>
      <c r="C219" s="58"/>
      <c r="D219" s="58"/>
      <c r="E219" s="58"/>
      <c r="F219" s="58"/>
      <c r="G219" s="58"/>
      <c r="H219" s="58"/>
      <c r="I219" s="58"/>
      <c r="J219" s="58"/>
      <c r="K219" s="58"/>
      <c r="L219" s="58"/>
      <c r="M219" s="58"/>
      <c r="N219" s="58"/>
      <c r="O219" s="58"/>
      <c r="P219" s="58"/>
      <c r="Q219" s="58"/>
      <c r="R219" s="58"/>
      <c r="S219" s="58"/>
    </row>
    <row r="220" spans="1:19" x14ac:dyDescent="0.25">
      <c r="A220" s="58"/>
      <c r="B220" s="58"/>
      <c r="C220" s="58"/>
      <c r="D220" s="58"/>
      <c r="E220" s="58"/>
      <c r="F220" s="58"/>
      <c r="G220" s="58"/>
      <c r="H220" s="58"/>
      <c r="I220" s="58"/>
      <c r="J220" s="58"/>
      <c r="K220" s="58"/>
      <c r="L220" s="58"/>
      <c r="M220" s="58"/>
      <c r="N220" s="58"/>
      <c r="O220" s="58"/>
      <c r="P220" s="58"/>
      <c r="Q220" s="58"/>
      <c r="R220" s="58"/>
      <c r="S220" s="58"/>
    </row>
    <row r="221" spans="1:19" x14ac:dyDescent="0.25">
      <c r="A221" s="58"/>
      <c r="B221" s="58"/>
      <c r="C221" s="58"/>
      <c r="D221" s="58"/>
      <c r="E221" s="58"/>
      <c r="F221" s="58"/>
      <c r="G221" s="58"/>
      <c r="H221" s="58"/>
      <c r="I221" s="58"/>
      <c r="J221" s="58"/>
      <c r="K221" s="58"/>
      <c r="L221" s="58"/>
      <c r="M221" s="58"/>
      <c r="N221" s="58"/>
      <c r="O221" s="58"/>
      <c r="P221" s="58"/>
      <c r="Q221" s="58"/>
      <c r="R221" s="58"/>
      <c r="S221" s="58"/>
    </row>
    <row r="222" spans="1:19" x14ac:dyDescent="0.25">
      <c r="A222" s="58"/>
      <c r="B222" s="58"/>
      <c r="C222" s="58"/>
      <c r="D222" s="58"/>
      <c r="E222" s="58"/>
      <c r="F222" s="58"/>
      <c r="G222" s="58"/>
      <c r="H222" s="58"/>
      <c r="I222" s="58"/>
      <c r="J222" s="58"/>
      <c r="K222" s="58"/>
      <c r="L222" s="58"/>
      <c r="M222" s="58"/>
      <c r="N222" s="58"/>
      <c r="O222" s="58"/>
      <c r="P222" s="58"/>
      <c r="Q222" s="58"/>
      <c r="R222" s="58"/>
      <c r="S222" s="58"/>
    </row>
    <row r="223" spans="1:19" x14ac:dyDescent="0.25">
      <c r="A223" s="58"/>
      <c r="B223" s="58"/>
      <c r="C223" s="58"/>
      <c r="D223" s="58"/>
      <c r="E223" s="58"/>
      <c r="F223" s="58"/>
      <c r="G223" s="58"/>
      <c r="H223" s="58"/>
      <c r="I223" s="58"/>
      <c r="J223" s="58"/>
      <c r="K223" s="58"/>
      <c r="L223" s="58"/>
      <c r="M223" s="58"/>
      <c r="N223" s="58"/>
      <c r="O223" s="58"/>
      <c r="P223" s="58"/>
      <c r="Q223" s="58"/>
      <c r="R223" s="58"/>
      <c r="S223" s="58"/>
    </row>
    <row r="224" spans="1:19" x14ac:dyDescent="0.25">
      <c r="A224" s="58"/>
      <c r="B224" s="58"/>
      <c r="C224" s="58"/>
      <c r="D224" s="58"/>
      <c r="E224" s="58"/>
      <c r="F224" s="58"/>
      <c r="G224" s="58"/>
      <c r="H224" s="58"/>
      <c r="I224" s="58"/>
      <c r="J224" s="58"/>
      <c r="K224" s="58"/>
      <c r="L224" s="58"/>
      <c r="M224" s="58"/>
      <c r="N224" s="58"/>
      <c r="O224" s="58"/>
      <c r="P224" s="58"/>
      <c r="Q224" s="58"/>
      <c r="R224" s="58"/>
      <c r="S224" s="58"/>
    </row>
    <row r="225" spans="1:19" x14ac:dyDescent="0.25">
      <c r="A225" s="58"/>
      <c r="B225" s="58"/>
      <c r="C225" s="58"/>
      <c r="D225" s="58"/>
      <c r="E225" s="58"/>
      <c r="F225" s="58"/>
      <c r="G225" s="58"/>
      <c r="H225" s="58"/>
      <c r="I225" s="58"/>
      <c r="J225" s="58"/>
      <c r="K225" s="58"/>
      <c r="L225" s="58"/>
      <c r="M225" s="58"/>
      <c r="N225" s="58"/>
      <c r="O225" s="58"/>
      <c r="P225" s="58"/>
      <c r="Q225" s="58"/>
      <c r="R225" s="58"/>
      <c r="S225" s="58"/>
    </row>
    <row r="226" spans="1:19" x14ac:dyDescent="0.25">
      <c r="A226" s="58"/>
      <c r="B226" s="58"/>
      <c r="C226" s="58"/>
      <c r="D226" s="58"/>
      <c r="E226" s="58"/>
      <c r="F226" s="58"/>
      <c r="G226" s="58"/>
      <c r="H226" s="58"/>
      <c r="I226" s="58"/>
      <c r="J226" s="58"/>
      <c r="K226" s="58"/>
      <c r="L226" s="58"/>
      <c r="M226" s="58"/>
      <c r="N226" s="58"/>
      <c r="O226" s="58"/>
      <c r="P226" s="58"/>
      <c r="Q226" s="58"/>
      <c r="R226" s="58"/>
      <c r="S226" s="58"/>
    </row>
    <row r="227" spans="1:19" x14ac:dyDescent="0.25">
      <c r="A227" s="58"/>
      <c r="B227" s="58"/>
      <c r="C227" s="58"/>
      <c r="D227" s="58"/>
      <c r="E227" s="58"/>
      <c r="F227" s="58"/>
      <c r="G227" s="58"/>
      <c r="H227" s="58"/>
      <c r="I227" s="58"/>
      <c r="J227" s="58"/>
      <c r="K227" s="58"/>
      <c r="L227" s="58"/>
      <c r="M227" s="58"/>
      <c r="N227" s="58"/>
      <c r="O227" s="58"/>
      <c r="P227" s="58"/>
      <c r="Q227" s="58"/>
      <c r="R227" s="58"/>
      <c r="S227" s="58"/>
    </row>
    <row r="228" spans="1:19" x14ac:dyDescent="0.25">
      <c r="A228" s="58"/>
      <c r="B228" s="58"/>
      <c r="C228" s="58"/>
      <c r="D228" s="58"/>
      <c r="E228" s="58"/>
      <c r="F228" s="58"/>
      <c r="G228" s="58"/>
      <c r="H228" s="58"/>
      <c r="I228" s="58"/>
      <c r="J228" s="58"/>
      <c r="K228" s="58"/>
      <c r="L228" s="58"/>
      <c r="M228" s="58"/>
      <c r="N228" s="58"/>
      <c r="O228" s="58"/>
      <c r="P228" s="58"/>
      <c r="Q228" s="58"/>
      <c r="R228" s="58"/>
      <c r="S228" s="58"/>
    </row>
    <row r="229" spans="1:19" x14ac:dyDescent="0.25">
      <c r="A229" s="58"/>
      <c r="B229" s="58"/>
      <c r="C229" s="58"/>
      <c r="D229" s="58"/>
      <c r="E229" s="58"/>
      <c r="F229" s="58"/>
      <c r="G229" s="58"/>
      <c r="H229" s="58"/>
      <c r="I229" s="58"/>
      <c r="J229" s="58"/>
      <c r="K229" s="58"/>
      <c r="L229" s="58"/>
      <c r="M229" s="58"/>
      <c r="N229" s="58"/>
      <c r="O229" s="58"/>
      <c r="P229" s="58"/>
      <c r="Q229" s="58"/>
      <c r="R229" s="58"/>
      <c r="S229" s="58"/>
    </row>
    <row r="230" spans="1:19" x14ac:dyDescent="0.25">
      <c r="A230" s="58"/>
      <c r="B230" s="58"/>
      <c r="C230" s="58"/>
      <c r="D230" s="58"/>
      <c r="E230" s="58"/>
      <c r="F230" s="58"/>
      <c r="G230" s="58"/>
      <c r="H230" s="58"/>
      <c r="I230" s="58"/>
      <c r="J230" s="58"/>
      <c r="K230" s="58"/>
      <c r="L230" s="58"/>
      <c r="M230" s="58"/>
      <c r="N230" s="58"/>
      <c r="O230" s="58"/>
      <c r="P230" s="58"/>
      <c r="Q230" s="58"/>
      <c r="R230" s="58"/>
      <c r="S230" s="58"/>
    </row>
    <row r="231" spans="1:19" x14ac:dyDescent="0.25">
      <c r="A231" s="58"/>
      <c r="B231" s="58"/>
      <c r="C231" s="58"/>
      <c r="D231" s="58"/>
      <c r="E231" s="58"/>
      <c r="F231" s="58"/>
      <c r="G231" s="58"/>
      <c r="H231" s="58"/>
      <c r="I231" s="58"/>
      <c r="J231" s="58"/>
      <c r="K231" s="58"/>
      <c r="L231" s="58"/>
      <c r="M231" s="58"/>
      <c r="N231" s="58"/>
      <c r="O231" s="58"/>
      <c r="P231" s="58"/>
      <c r="Q231" s="58"/>
      <c r="R231" s="58"/>
      <c r="S231" s="58"/>
    </row>
    <row r="232" spans="1:19" x14ac:dyDescent="0.25">
      <c r="A232" s="58"/>
      <c r="B232" s="58"/>
      <c r="C232" s="58"/>
      <c r="D232" s="58"/>
      <c r="E232" s="58"/>
      <c r="F232" s="58"/>
      <c r="G232" s="58"/>
      <c r="H232" s="58"/>
      <c r="I232" s="58"/>
      <c r="J232" s="58"/>
      <c r="K232" s="58"/>
      <c r="L232" s="58"/>
      <c r="M232" s="58"/>
      <c r="N232" s="58"/>
      <c r="O232" s="58"/>
      <c r="P232" s="58"/>
      <c r="Q232" s="58"/>
      <c r="R232" s="58"/>
      <c r="S232" s="58"/>
    </row>
    <row r="233" spans="1:19" x14ac:dyDescent="0.25">
      <c r="A233" s="58"/>
      <c r="B233" s="58"/>
      <c r="C233" s="58"/>
      <c r="D233" s="58"/>
      <c r="E233" s="58"/>
      <c r="F233" s="58"/>
      <c r="G233" s="58"/>
      <c r="H233" s="58"/>
      <c r="I233" s="58"/>
      <c r="J233" s="58"/>
      <c r="K233" s="58"/>
      <c r="L233" s="58"/>
      <c r="M233" s="58"/>
      <c r="N233" s="58"/>
      <c r="O233" s="58"/>
      <c r="P233" s="58"/>
      <c r="Q233" s="58"/>
      <c r="R233" s="58"/>
      <c r="S233" s="58"/>
    </row>
    <row r="234" spans="1:19" x14ac:dyDescent="0.25">
      <c r="A234" s="58"/>
      <c r="B234" s="58"/>
      <c r="C234" s="58"/>
      <c r="D234" s="58"/>
      <c r="E234" s="58"/>
      <c r="F234" s="58"/>
      <c r="G234" s="58"/>
      <c r="H234" s="58"/>
      <c r="I234" s="58"/>
      <c r="J234" s="58"/>
      <c r="K234" s="58"/>
      <c r="L234" s="58"/>
      <c r="M234" s="58"/>
      <c r="N234" s="58"/>
      <c r="O234" s="58"/>
      <c r="P234" s="58"/>
      <c r="Q234" s="58"/>
      <c r="R234" s="58"/>
      <c r="S234" s="58"/>
    </row>
    <row r="235" spans="1:19" x14ac:dyDescent="0.25">
      <c r="A235" s="58"/>
      <c r="B235" s="58"/>
      <c r="C235" s="58"/>
      <c r="D235" s="58"/>
      <c r="E235" s="58"/>
      <c r="F235" s="58"/>
      <c r="G235" s="58"/>
      <c r="H235" s="58"/>
      <c r="I235" s="58"/>
      <c r="J235" s="58"/>
      <c r="K235" s="58"/>
      <c r="L235" s="58"/>
      <c r="M235" s="58"/>
      <c r="N235" s="58"/>
      <c r="O235" s="58"/>
      <c r="P235" s="58"/>
      <c r="Q235" s="58"/>
      <c r="R235" s="58"/>
      <c r="S235" s="58"/>
    </row>
    <row r="236" spans="1:19" x14ac:dyDescent="0.25">
      <c r="A236" s="58"/>
      <c r="B236" s="58"/>
      <c r="C236" s="58"/>
      <c r="D236" s="58"/>
      <c r="E236" s="58"/>
      <c r="F236" s="58"/>
      <c r="G236" s="58"/>
      <c r="H236" s="58"/>
      <c r="I236" s="58"/>
      <c r="J236" s="58"/>
      <c r="K236" s="58"/>
      <c r="L236" s="58"/>
      <c r="M236" s="58"/>
      <c r="N236" s="58"/>
      <c r="O236" s="58"/>
      <c r="P236" s="58"/>
      <c r="Q236" s="58"/>
      <c r="R236" s="58"/>
      <c r="S236" s="58"/>
    </row>
    <row r="237" spans="1:19" x14ac:dyDescent="0.25">
      <c r="A237" s="58"/>
      <c r="B237" s="58"/>
      <c r="C237" s="58"/>
      <c r="D237" s="58"/>
      <c r="E237" s="58"/>
      <c r="F237" s="58"/>
      <c r="G237" s="58"/>
      <c r="H237" s="58"/>
      <c r="I237" s="58"/>
      <c r="J237" s="58"/>
      <c r="K237" s="58"/>
      <c r="L237" s="58"/>
      <c r="M237" s="58"/>
      <c r="N237" s="58"/>
      <c r="O237" s="58"/>
      <c r="P237" s="58"/>
      <c r="Q237" s="58"/>
      <c r="R237" s="58"/>
      <c r="S237" s="58"/>
    </row>
    <row r="238" spans="1:19" x14ac:dyDescent="0.25">
      <c r="A238" s="58"/>
      <c r="B238" s="58"/>
      <c r="C238" s="58"/>
      <c r="D238" s="58"/>
      <c r="E238" s="58"/>
      <c r="F238" s="58"/>
      <c r="G238" s="58"/>
      <c r="H238" s="58"/>
      <c r="I238" s="58"/>
      <c r="J238" s="58"/>
      <c r="K238" s="58"/>
      <c r="L238" s="58"/>
      <c r="M238" s="58"/>
      <c r="N238" s="58"/>
      <c r="O238" s="58"/>
      <c r="P238" s="58"/>
      <c r="Q238" s="58"/>
      <c r="R238" s="58"/>
      <c r="S238" s="58"/>
    </row>
    <row r="239" spans="1:19" x14ac:dyDescent="0.25">
      <c r="A239" s="58"/>
      <c r="B239" s="58"/>
      <c r="C239" s="58"/>
      <c r="D239" s="58"/>
      <c r="E239" s="58"/>
      <c r="F239" s="58"/>
      <c r="G239" s="58"/>
      <c r="H239" s="58"/>
      <c r="I239" s="58"/>
      <c r="J239" s="58"/>
      <c r="K239" s="58"/>
      <c r="L239" s="58"/>
      <c r="M239" s="58"/>
      <c r="N239" s="58"/>
      <c r="O239" s="58"/>
      <c r="P239" s="58"/>
      <c r="Q239" s="58"/>
      <c r="R239" s="58"/>
      <c r="S239" s="58"/>
    </row>
    <row r="240" spans="1:19" x14ac:dyDescent="0.25">
      <c r="A240" s="58"/>
      <c r="B240" s="58"/>
      <c r="C240" s="58"/>
      <c r="D240" s="58"/>
      <c r="E240" s="58"/>
      <c r="F240" s="58"/>
      <c r="G240" s="58"/>
      <c r="H240" s="58"/>
      <c r="I240" s="58"/>
      <c r="J240" s="58"/>
      <c r="K240" s="58"/>
      <c r="L240" s="58"/>
      <c r="M240" s="58"/>
      <c r="N240" s="58"/>
      <c r="O240" s="58"/>
      <c r="P240" s="58"/>
      <c r="Q240" s="58"/>
      <c r="R240" s="58"/>
      <c r="S240" s="58"/>
    </row>
    <row r="241" spans="1:19" x14ac:dyDescent="0.25">
      <c r="A241" s="58"/>
      <c r="B241" s="58"/>
      <c r="C241" s="58"/>
      <c r="D241" s="58"/>
      <c r="E241" s="58"/>
      <c r="F241" s="58"/>
      <c r="G241" s="58"/>
      <c r="H241" s="58"/>
      <c r="I241" s="58"/>
      <c r="J241" s="58"/>
      <c r="K241" s="58"/>
      <c r="L241" s="58"/>
      <c r="M241" s="58"/>
      <c r="N241" s="58"/>
      <c r="O241" s="58"/>
      <c r="P241" s="58"/>
      <c r="Q241" s="58"/>
      <c r="R241" s="58"/>
      <c r="S241" s="58"/>
    </row>
    <row r="242" spans="1:19" x14ac:dyDescent="0.25">
      <c r="A242" s="58"/>
      <c r="B242" s="58"/>
      <c r="C242" s="58"/>
      <c r="D242" s="58"/>
      <c r="E242" s="58"/>
      <c r="F242" s="58"/>
      <c r="G242" s="58"/>
      <c r="H242" s="58"/>
      <c r="I242" s="58"/>
      <c r="J242" s="58"/>
      <c r="K242" s="58"/>
      <c r="L242" s="58"/>
      <c r="M242" s="58"/>
      <c r="N242" s="58"/>
      <c r="O242" s="58"/>
      <c r="P242" s="58"/>
      <c r="Q242" s="58"/>
      <c r="R242" s="58"/>
      <c r="S242" s="58"/>
    </row>
    <row r="243" spans="1:19" x14ac:dyDescent="0.25">
      <c r="A243" s="58"/>
      <c r="B243" s="58"/>
      <c r="C243" s="58"/>
      <c r="D243" s="58"/>
      <c r="E243" s="58"/>
      <c r="F243" s="58"/>
      <c r="G243" s="58"/>
      <c r="H243" s="58"/>
      <c r="I243" s="58"/>
      <c r="J243" s="58"/>
      <c r="K243" s="58"/>
      <c r="L243" s="58"/>
      <c r="M243" s="58"/>
      <c r="N243" s="58"/>
      <c r="O243" s="58"/>
      <c r="P243" s="58"/>
      <c r="Q243" s="58"/>
      <c r="R243" s="58"/>
      <c r="S243" s="58"/>
    </row>
    <row r="244" spans="1:19" x14ac:dyDescent="0.25">
      <c r="A244" s="58"/>
      <c r="B244" s="58"/>
      <c r="C244" s="58"/>
      <c r="D244" s="58"/>
      <c r="E244" s="58"/>
      <c r="F244" s="58"/>
      <c r="G244" s="58"/>
      <c r="H244" s="58"/>
      <c r="I244" s="58"/>
      <c r="J244" s="58"/>
      <c r="K244" s="58"/>
      <c r="L244" s="58"/>
      <c r="M244" s="58"/>
      <c r="N244" s="58"/>
      <c r="O244" s="58"/>
      <c r="P244" s="58"/>
      <c r="Q244" s="58"/>
      <c r="R244" s="58"/>
      <c r="S244" s="58"/>
    </row>
    <row r="245" spans="1:19" x14ac:dyDescent="0.25">
      <c r="A245" s="58"/>
      <c r="B245" s="58"/>
      <c r="C245" s="58"/>
      <c r="D245" s="58"/>
      <c r="E245" s="58"/>
      <c r="F245" s="58"/>
      <c r="G245" s="58"/>
      <c r="H245" s="58"/>
      <c r="I245" s="58"/>
      <c r="J245" s="58"/>
      <c r="K245" s="58"/>
      <c r="L245" s="58"/>
      <c r="M245" s="58"/>
      <c r="N245" s="58"/>
      <c r="O245" s="58"/>
      <c r="P245" s="58"/>
      <c r="Q245" s="58"/>
      <c r="R245" s="58"/>
      <c r="S245" s="58"/>
    </row>
    <row r="246" spans="1:19" x14ac:dyDescent="0.25">
      <c r="A246" s="58"/>
      <c r="B246" s="58"/>
      <c r="C246" s="58"/>
      <c r="D246" s="58"/>
      <c r="E246" s="58"/>
      <c r="F246" s="58"/>
      <c r="G246" s="58"/>
      <c r="H246" s="58"/>
      <c r="I246" s="58"/>
      <c r="J246" s="58"/>
      <c r="K246" s="58"/>
      <c r="L246" s="58"/>
      <c r="M246" s="58"/>
      <c r="N246" s="58"/>
      <c r="O246" s="58"/>
      <c r="P246" s="58"/>
      <c r="Q246" s="58"/>
      <c r="R246" s="58"/>
      <c r="S246" s="58"/>
    </row>
    <row r="247" spans="1:19" x14ac:dyDescent="0.25">
      <c r="A247" s="58"/>
      <c r="B247" s="58"/>
      <c r="C247" s="58"/>
      <c r="D247" s="58"/>
      <c r="E247" s="58"/>
      <c r="F247" s="58"/>
      <c r="G247" s="58"/>
      <c r="H247" s="58"/>
      <c r="I247" s="58"/>
      <c r="J247" s="58"/>
      <c r="K247" s="58"/>
      <c r="L247" s="58"/>
      <c r="M247" s="58"/>
      <c r="N247" s="58"/>
      <c r="O247" s="58"/>
      <c r="P247" s="58"/>
      <c r="Q247" s="58"/>
      <c r="R247" s="58"/>
      <c r="S247" s="58"/>
    </row>
    <row r="248" spans="1:19" x14ac:dyDescent="0.25">
      <c r="A248" s="58"/>
      <c r="B248" s="58"/>
      <c r="C248" s="58"/>
      <c r="D248" s="58"/>
      <c r="E248" s="58"/>
      <c r="F248" s="58"/>
      <c r="G248" s="58"/>
      <c r="H248" s="58"/>
      <c r="I248" s="58"/>
      <c r="J248" s="58"/>
      <c r="K248" s="58"/>
      <c r="L248" s="58"/>
      <c r="M248" s="58"/>
      <c r="N248" s="58"/>
      <c r="O248" s="58"/>
      <c r="P248" s="58"/>
      <c r="Q248" s="58"/>
      <c r="R248" s="58"/>
      <c r="S248" s="58"/>
    </row>
    <row r="249" spans="1:19" x14ac:dyDescent="0.25">
      <c r="A249" s="58"/>
      <c r="B249" s="58"/>
      <c r="C249" s="58"/>
      <c r="D249" s="58"/>
      <c r="E249" s="58"/>
      <c r="F249" s="58"/>
      <c r="G249" s="58"/>
      <c r="H249" s="58"/>
      <c r="I249" s="58"/>
      <c r="J249" s="58"/>
      <c r="K249" s="58"/>
      <c r="L249" s="58"/>
      <c r="M249" s="58"/>
      <c r="N249" s="58"/>
      <c r="O249" s="58"/>
      <c r="P249" s="58"/>
      <c r="Q249" s="58"/>
      <c r="R249" s="58"/>
      <c r="S249" s="58"/>
    </row>
    <row r="250" spans="1:19" x14ac:dyDescent="0.25">
      <c r="A250" s="58"/>
      <c r="B250" s="58"/>
      <c r="C250" s="58"/>
      <c r="D250" s="58"/>
      <c r="E250" s="58"/>
      <c r="F250" s="58"/>
      <c r="G250" s="58"/>
      <c r="H250" s="58"/>
      <c r="I250" s="58"/>
      <c r="J250" s="58"/>
      <c r="K250" s="58"/>
      <c r="L250" s="58"/>
      <c r="M250" s="58"/>
      <c r="N250" s="58"/>
      <c r="O250" s="58"/>
      <c r="P250" s="58"/>
      <c r="Q250" s="58"/>
      <c r="R250" s="58"/>
      <c r="S250" s="58"/>
    </row>
    <row r="251" spans="1:19" x14ac:dyDescent="0.25">
      <c r="A251" s="58"/>
      <c r="B251" s="58"/>
      <c r="C251" s="58"/>
      <c r="D251" s="58"/>
      <c r="E251" s="58"/>
      <c r="F251" s="58"/>
      <c r="G251" s="58"/>
      <c r="H251" s="58"/>
      <c r="I251" s="58"/>
      <c r="J251" s="58"/>
      <c r="K251" s="58"/>
      <c r="L251" s="58"/>
      <c r="M251" s="58"/>
      <c r="N251" s="58"/>
      <c r="O251" s="58"/>
      <c r="P251" s="58"/>
      <c r="Q251" s="58"/>
      <c r="R251" s="58"/>
      <c r="S251" s="58"/>
    </row>
    <row r="252" spans="1:19" x14ac:dyDescent="0.25">
      <c r="A252" s="58"/>
      <c r="B252" s="58"/>
      <c r="C252" s="58"/>
      <c r="D252" s="58"/>
      <c r="E252" s="58"/>
      <c r="F252" s="58"/>
      <c r="G252" s="58"/>
      <c r="H252" s="58"/>
      <c r="I252" s="58"/>
      <c r="J252" s="58"/>
      <c r="K252" s="58"/>
      <c r="L252" s="58"/>
      <c r="M252" s="58"/>
      <c r="N252" s="58"/>
      <c r="O252" s="58"/>
      <c r="P252" s="58"/>
      <c r="Q252" s="58"/>
      <c r="R252" s="58"/>
      <c r="S252" s="58"/>
    </row>
    <row r="253" spans="1:19" x14ac:dyDescent="0.25">
      <c r="A253" s="58"/>
      <c r="B253" s="58"/>
      <c r="C253" s="58"/>
      <c r="D253" s="58"/>
      <c r="E253" s="58"/>
      <c r="F253" s="58"/>
      <c r="G253" s="58"/>
      <c r="H253" s="58"/>
      <c r="I253" s="58"/>
      <c r="J253" s="58"/>
      <c r="K253" s="58"/>
      <c r="L253" s="58"/>
      <c r="M253" s="58"/>
      <c r="N253" s="58"/>
      <c r="O253" s="58"/>
      <c r="P253" s="58"/>
      <c r="Q253" s="58"/>
      <c r="R253" s="58"/>
      <c r="S253" s="58"/>
    </row>
    <row r="254" spans="1:19" x14ac:dyDescent="0.25">
      <c r="A254" s="58"/>
      <c r="B254" s="58"/>
      <c r="C254" s="58"/>
      <c r="D254" s="58"/>
      <c r="E254" s="58"/>
      <c r="F254" s="58"/>
      <c r="G254" s="58"/>
      <c r="H254" s="58"/>
      <c r="I254" s="58"/>
      <c r="J254" s="58"/>
      <c r="K254" s="58"/>
      <c r="L254" s="58"/>
      <c r="M254" s="58"/>
      <c r="N254" s="58"/>
      <c r="O254" s="58"/>
      <c r="P254" s="58"/>
      <c r="Q254" s="58"/>
      <c r="R254" s="58"/>
      <c r="S254" s="58"/>
    </row>
    <row r="255" spans="1:19" x14ac:dyDescent="0.25">
      <c r="A255" s="58"/>
      <c r="B255" s="58"/>
      <c r="C255" s="58"/>
      <c r="D255" s="58"/>
      <c r="E255" s="58"/>
      <c r="F255" s="58"/>
      <c r="G255" s="58"/>
      <c r="H255" s="58"/>
      <c r="I255" s="58"/>
      <c r="J255" s="58"/>
      <c r="K255" s="58"/>
      <c r="L255" s="58"/>
      <c r="M255" s="58"/>
      <c r="N255" s="58"/>
      <c r="O255" s="58"/>
      <c r="P255" s="58"/>
      <c r="Q255" s="58"/>
      <c r="R255" s="58"/>
      <c r="S255" s="58"/>
    </row>
    <row r="256" spans="1:19" ht="21" x14ac:dyDescent="0.25">
      <c r="A256" s="58"/>
      <c r="B256" s="58"/>
      <c r="C256" s="58"/>
      <c r="D256" s="289" t="s">
        <v>71</v>
      </c>
      <c r="E256" s="289"/>
      <c r="F256" s="289"/>
      <c r="G256" s="289"/>
      <c r="H256" s="289"/>
      <c r="I256" s="289"/>
      <c r="J256" s="289"/>
      <c r="K256" s="289"/>
      <c r="L256" s="289"/>
      <c r="M256" s="289"/>
      <c r="N256" s="289"/>
      <c r="O256" s="289"/>
      <c r="P256" s="289"/>
      <c r="Q256" s="58"/>
      <c r="R256" s="58"/>
      <c r="S256" s="58"/>
    </row>
    <row r="257" spans="1:19" x14ac:dyDescent="0.25">
      <c r="A257" s="58"/>
      <c r="B257" s="58"/>
      <c r="C257" s="58"/>
      <c r="D257" s="58"/>
      <c r="E257" s="58"/>
      <c r="F257" s="58"/>
      <c r="G257" s="58"/>
      <c r="H257" s="58"/>
      <c r="I257" s="58"/>
      <c r="J257" s="58"/>
      <c r="K257" s="58"/>
      <c r="L257" s="58"/>
      <c r="M257" s="58"/>
      <c r="N257" s="58"/>
      <c r="O257" s="58"/>
      <c r="P257" s="58"/>
      <c r="Q257" s="58"/>
      <c r="R257" s="58"/>
      <c r="S257" s="58"/>
    </row>
    <row r="258" spans="1:19" x14ac:dyDescent="0.25">
      <c r="A258" s="58"/>
      <c r="B258" s="58"/>
      <c r="C258" s="58"/>
      <c r="D258" s="58"/>
      <c r="E258" s="58"/>
      <c r="F258" s="58"/>
      <c r="G258" s="58"/>
      <c r="H258" s="58"/>
      <c r="I258" s="58"/>
      <c r="J258" s="58"/>
      <c r="K258" s="58"/>
      <c r="L258" s="58"/>
      <c r="M258" s="58"/>
      <c r="N258" s="58"/>
      <c r="O258" s="58"/>
      <c r="P258" s="58"/>
      <c r="Q258" s="58"/>
      <c r="R258" s="58"/>
      <c r="S258" s="58"/>
    </row>
    <row r="259" spans="1:19" x14ac:dyDescent="0.25">
      <c r="A259" s="58"/>
      <c r="B259" s="58"/>
      <c r="C259" s="58"/>
      <c r="D259" s="58"/>
      <c r="E259" s="58"/>
      <c r="F259" s="58"/>
      <c r="G259" s="58"/>
      <c r="H259" s="58"/>
      <c r="I259" s="58"/>
      <c r="J259" s="58"/>
      <c r="K259" s="58"/>
      <c r="L259" s="58"/>
      <c r="M259" s="58"/>
      <c r="N259" s="58"/>
      <c r="O259" s="58"/>
      <c r="P259" s="58"/>
      <c r="Q259" s="58"/>
      <c r="R259" s="58"/>
      <c r="S259" s="58"/>
    </row>
    <row r="260" spans="1:19" x14ac:dyDescent="0.25">
      <c r="A260" s="58"/>
      <c r="B260" s="58"/>
      <c r="C260" s="58"/>
      <c r="D260" s="58"/>
      <c r="E260" s="58"/>
      <c r="F260" s="58"/>
      <c r="G260" s="58"/>
      <c r="H260" s="58"/>
      <c r="I260" s="58"/>
      <c r="J260" s="58"/>
      <c r="K260" s="58"/>
      <c r="L260" s="58"/>
      <c r="M260" s="58"/>
      <c r="N260" s="58"/>
      <c r="O260" s="58"/>
      <c r="P260" s="58"/>
      <c r="Q260" s="58"/>
      <c r="R260" s="58"/>
      <c r="S260" s="58"/>
    </row>
    <row r="261" spans="1:19" x14ac:dyDescent="0.25">
      <c r="A261" s="58"/>
      <c r="B261" s="58"/>
      <c r="C261" s="58"/>
      <c r="D261" s="58"/>
      <c r="E261" s="58"/>
      <c r="F261" s="58"/>
      <c r="G261" s="58"/>
      <c r="H261" s="58"/>
      <c r="I261" s="58"/>
      <c r="J261" s="58"/>
      <c r="K261" s="58"/>
      <c r="L261" s="58"/>
      <c r="M261" s="58"/>
      <c r="N261" s="58"/>
      <c r="O261" s="58"/>
      <c r="P261" s="58"/>
      <c r="Q261" s="58"/>
      <c r="R261" s="58"/>
      <c r="S261" s="58"/>
    </row>
    <row r="262" spans="1:19" x14ac:dyDescent="0.25">
      <c r="A262" s="58"/>
      <c r="B262" s="58"/>
      <c r="C262" s="58"/>
      <c r="D262" s="58"/>
      <c r="E262" s="58"/>
      <c r="F262" s="58"/>
      <c r="G262" s="58"/>
      <c r="H262" s="58"/>
      <c r="I262" s="58"/>
      <c r="J262" s="58"/>
      <c r="K262" s="58"/>
      <c r="L262" s="58"/>
      <c r="M262" s="58"/>
      <c r="N262" s="58"/>
      <c r="O262" s="58"/>
      <c r="P262" s="58"/>
      <c r="Q262" s="58"/>
      <c r="R262" s="58"/>
      <c r="S262" s="58"/>
    </row>
    <row r="263" spans="1:19" x14ac:dyDescent="0.25">
      <c r="A263" s="58"/>
      <c r="B263" s="58"/>
      <c r="C263" s="58"/>
      <c r="D263" s="58"/>
      <c r="E263" s="58"/>
      <c r="F263" s="58"/>
      <c r="G263" s="58"/>
      <c r="H263" s="58"/>
      <c r="I263" s="58"/>
      <c r="J263" s="58"/>
      <c r="K263" s="58"/>
      <c r="L263" s="58"/>
      <c r="M263" s="58"/>
      <c r="N263" s="58"/>
      <c r="O263" s="58"/>
      <c r="P263" s="58"/>
      <c r="Q263" s="58"/>
      <c r="R263" s="58"/>
      <c r="S263" s="58"/>
    </row>
    <row r="264" spans="1:19" x14ac:dyDescent="0.25">
      <c r="A264" s="58"/>
      <c r="B264" s="58"/>
      <c r="C264" s="58"/>
      <c r="D264" s="58"/>
      <c r="E264" s="58"/>
      <c r="F264" s="58"/>
      <c r="G264" s="58"/>
      <c r="H264" s="58"/>
      <c r="I264" s="58"/>
      <c r="J264" s="58"/>
      <c r="K264" s="58"/>
      <c r="L264" s="58"/>
      <c r="M264" s="58"/>
      <c r="N264" s="58"/>
      <c r="O264" s="58"/>
      <c r="P264" s="58"/>
      <c r="Q264" s="58"/>
      <c r="R264" s="58"/>
      <c r="S264" s="58"/>
    </row>
    <row r="265" spans="1:19" x14ac:dyDescent="0.25">
      <c r="A265" s="58"/>
      <c r="B265" s="58"/>
      <c r="C265" s="58"/>
      <c r="D265" s="58"/>
      <c r="E265" s="58"/>
      <c r="F265" s="58"/>
      <c r="G265" s="58"/>
      <c r="H265" s="58"/>
      <c r="I265" s="58"/>
      <c r="J265" s="58"/>
      <c r="K265" s="58"/>
      <c r="L265" s="58"/>
      <c r="M265" s="58"/>
      <c r="N265" s="58"/>
      <c r="O265" s="58"/>
      <c r="P265" s="58"/>
      <c r="Q265" s="58"/>
      <c r="R265" s="58"/>
      <c r="S265" s="58"/>
    </row>
    <row r="266" spans="1:19" x14ac:dyDescent="0.25">
      <c r="A266" s="58"/>
      <c r="B266" s="58"/>
      <c r="C266" s="58"/>
      <c r="D266" s="58"/>
      <c r="E266" s="58"/>
      <c r="F266" s="58"/>
      <c r="G266" s="58"/>
      <c r="H266" s="58"/>
      <c r="I266" s="58"/>
      <c r="J266" s="58"/>
      <c r="K266" s="58"/>
      <c r="L266" s="58"/>
      <c r="M266" s="58"/>
      <c r="N266" s="58"/>
      <c r="O266" s="58"/>
      <c r="P266" s="58"/>
      <c r="Q266" s="58"/>
      <c r="R266" s="58"/>
      <c r="S266" s="58"/>
    </row>
    <row r="267" spans="1:19" x14ac:dyDescent="0.25">
      <c r="A267" s="58"/>
      <c r="B267" s="58"/>
      <c r="C267" s="58"/>
      <c r="D267" s="58"/>
      <c r="E267" s="58"/>
      <c r="F267" s="58"/>
      <c r="G267" s="58"/>
      <c r="H267" s="58"/>
      <c r="I267" s="58"/>
      <c r="J267" s="58"/>
      <c r="K267" s="58"/>
      <c r="L267" s="58"/>
      <c r="M267" s="58"/>
      <c r="N267" s="58"/>
      <c r="O267" s="58"/>
      <c r="P267" s="58"/>
      <c r="Q267" s="58"/>
      <c r="R267" s="58"/>
      <c r="S267" s="58"/>
    </row>
    <row r="268" spans="1:19" x14ac:dyDescent="0.25">
      <c r="A268" s="58"/>
      <c r="B268" s="58"/>
      <c r="C268" s="58"/>
      <c r="D268" s="58"/>
      <c r="E268" s="58"/>
      <c r="F268" s="58"/>
      <c r="G268" s="58"/>
      <c r="H268" s="58"/>
      <c r="I268" s="58"/>
      <c r="J268" s="58"/>
      <c r="K268" s="58"/>
      <c r="L268" s="58"/>
      <c r="M268" s="58"/>
      <c r="N268" s="58"/>
      <c r="O268" s="58"/>
      <c r="P268" s="58"/>
      <c r="Q268" s="58"/>
      <c r="R268" s="58"/>
      <c r="S268" s="58"/>
    </row>
    <row r="269" spans="1:19" x14ac:dyDescent="0.25">
      <c r="A269" s="58"/>
      <c r="B269" s="58"/>
      <c r="C269" s="58"/>
      <c r="D269" s="58"/>
      <c r="E269" s="58"/>
      <c r="F269" s="58"/>
      <c r="G269" s="58"/>
      <c r="H269" s="58"/>
      <c r="I269" s="58"/>
      <c r="J269" s="58"/>
      <c r="K269" s="58"/>
      <c r="L269" s="58"/>
      <c r="M269" s="58"/>
      <c r="N269" s="58"/>
      <c r="O269" s="58"/>
      <c r="P269" s="58"/>
      <c r="Q269" s="58"/>
      <c r="R269" s="58"/>
      <c r="S269" s="58"/>
    </row>
    <row r="270" spans="1:19" x14ac:dyDescent="0.25">
      <c r="A270" s="58"/>
      <c r="B270" s="58"/>
      <c r="C270" s="58"/>
      <c r="D270" s="58"/>
      <c r="E270" s="58"/>
      <c r="F270" s="58"/>
      <c r="G270" s="58"/>
      <c r="H270" s="58"/>
      <c r="I270" s="58"/>
      <c r="J270" s="58"/>
      <c r="K270" s="58"/>
      <c r="L270" s="58"/>
      <c r="M270" s="58"/>
      <c r="N270" s="58"/>
      <c r="O270" s="58"/>
      <c r="P270" s="58"/>
      <c r="Q270" s="58"/>
      <c r="R270" s="58"/>
      <c r="S270" s="58"/>
    </row>
    <row r="271" spans="1:19" x14ac:dyDescent="0.25">
      <c r="A271" s="58"/>
      <c r="B271" s="58"/>
      <c r="C271" s="58"/>
      <c r="D271" s="58"/>
      <c r="E271" s="58"/>
      <c r="F271" s="58"/>
      <c r="G271" s="58"/>
      <c r="H271" s="58"/>
      <c r="I271" s="58"/>
      <c r="J271" s="58"/>
      <c r="K271" s="58"/>
      <c r="L271" s="58"/>
      <c r="M271" s="58"/>
      <c r="N271" s="58"/>
      <c r="O271" s="58"/>
      <c r="P271" s="58"/>
      <c r="Q271" s="58"/>
      <c r="R271" s="58"/>
      <c r="S271" s="58"/>
    </row>
    <row r="272" spans="1:19" x14ac:dyDescent="0.25">
      <c r="A272" s="58"/>
      <c r="B272" s="58"/>
      <c r="C272" s="58"/>
      <c r="D272" s="58"/>
      <c r="E272" s="58"/>
      <c r="F272" s="58"/>
      <c r="G272" s="58"/>
      <c r="H272" s="58"/>
      <c r="I272" s="58"/>
      <c r="J272" s="58"/>
      <c r="K272" s="58"/>
      <c r="L272" s="58"/>
      <c r="M272" s="58"/>
      <c r="N272" s="58"/>
      <c r="O272" s="58"/>
      <c r="P272" s="58"/>
      <c r="Q272" s="58"/>
      <c r="R272" s="58"/>
      <c r="S272" s="58"/>
    </row>
    <row r="273" spans="1:19" x14ac:dyDescent="0.25">
      <c r="A273" s="58"/>
      <c r="B273" s="58"/>
      <c r="C273" s="58"/>
      <c r="D273" s="58"/>
      <c r="E273" s="58"/>
      <c r="F273" s="58"/>
      <c r="G273" s="58"/>
      <c r="H273" s="58"/>
      <c r="I273" s="58"/>
      <c r="J273" s="58"/>
      <c r="K273" s="58"/>
      <c r="L273" s="58"/>
      <c r="M273" s="58"/>
      <c r="N273" s="58"/>
      <c r="O273" s="58"/>
      <c r="P273" s="58"/>
      <c r="Q273" s="58"/>
      <c r="R273" s="58"/>
      <c r="S273" s="58"/>
    </row>
    <row r="274" spans="1:19" x14ac:dyDescent="0.25">
      <c r="A274" s="58"/>
      <c r="B274" s="58"/>
      <c r="C274" s="58"/>
      <c r="D274" s="58"/>
      <c r="E274" s="58"/>
      <c r="F274" s="58"/>
      <c r="G274" s="58"/>
      <c r="H274" s="58"/>
      <c r="I274" s="58"/>
      <c r="J274" s="58"/>
      <c r="K274" s="58"/>
      <c r="L274" s="58"/>
      <c r="M274" s="58"/>
      <c r="N274" s="58"/>
      <c r="O274" s="58"/>
      <c r="P274" s="58"/>
      <c r="Q274" s="58"/>
      <c r="R274" s="58"/>
      <c r="S274" s="58"/>
    </row>
    <row r="275" spans="1:19" x14ac:dyDescent="0.25">
      <c r="A275" s="58"/>
      <c r="B275" s="58"/>
      <c r="C275" s="58"/>
      <c r="D275" s="58"/>
      <c r="E275" s="58"/>
      <c r="F275" s="58"/>
      <c r="G275" s="58"/>
      <c r="H275" s="58"/>
      <c r="I275" s="58"/>
      <c r="J275" s="58"/>
      <c r="K275" s="58"/>
      <c r="L275" s="58"/>
      <c r="M275" s="58"/>
      <c r="N275" s="58"/>
      <c r="O275" s="58"/>
      <c r="P275" s="58"/>
      <c r="Q275" s="58"/>
      <c r="R275" s="58"/>
      <c r="S275" s="58"/>
    </row>
    <row r="276" spans="1:19" x14ac:dyDescent="0.25">
      <c r="A276" s="58"/>
      <c r="B276" s="58"/>
      <c r="C276" s="58"/>
      <c r="D276" s="58"/>
      <c r="E276" s="58"/>
      <c r="F276" s="58"/>
      <c r="G276" s="58"/>
      <c r="H276" s="58"/>
      <c r="I276" s="58"/>
      <c r="J276" s="58"/>
      <c r="K276" s="58"/>
      <c r="L276" s="58"/>
      <c r="M276" s="58"/>
      <c r="N276" s="58"/>
      <c r="O276" s="58"/>
      <c r="P276" s="58"/>
      <c r="Q276" s="58"/>
      <c r="R276" s="58"/>
      <c r="S276" s="58"/>
    </row>
    <row r="277" spans="1:19" x14ac:dyDescent="0.25">
      <c r="A277" s="58"/>
      <c r="B277" s="58"/>
      <c r="C277" s="58"/>
      <c r="D277" s="58"/>
      <c r="E277" s="58"/>
      <c r="F277" s="58"/>
      <c r="G277" s="58"/>
      <c r="H277" s="58"/>
      <c r="I277" s="58"/>
      <c r="J277" s="58"/>
      <c r="K277" s="58"/>
      <c r="L277" s="58"/>
      <c r="M277" s="58"/>
      <c r="N277" s="58"/>
      <c r="O277" s="58"/>
      <c r="P277" s="58"/>
      <c r="Q277" s="58"/>
      <c r="R277" s="58"/>
      <c r="S277" s="58"/>
    </row>
    <row r="278" spans="1:19" x14ac:dyDescent="0.25">
      <c r="A278" s="58"/>
      <c r="B278" s="58"/>
      <c r="C278" s="58"/>
      <c r="D278" s="58"/>
      <c r="E278" s="58"/>
      <c r="F278" s="58"/>
      <c r="G278" s="58"/>
      <c r="H278" s="58"/>
      <c r="I278" s="58"/>
      <c r="J278" s="58"/>
      <c r="K278" s="58"/>
      <c r="L278" s="58"/>
      <c r="M278" s="58"/>
      <c r="N278" s="58"/>
      <c r="O278" s="58"/>
      <c r="P278" s="58"/>
      <c r="Q278" s="58"/>
      <c r="R278" s="58"/>
      <c r="S278" s="58"/>
    </row>
    <row r="279" spans="1:19" x14ac:dyDescent="0.25">
      <c r="A279" s="58"/>
      <c r="B279" s="58"/>
      <c r="C279" s="58"/>
      <c r="D279" s="58"/>
      <c r="E279" s="58"/>
      <c r="F279" s="58"/>
      <c r="G279" s="58"/>
      <c r="H279" s="58"/>
      <c r="I279" s="58"/>
      <c r="J279" s="58"/>
      <c r="K279" s="58"/>
      <c r="L279" s="58"/>
      <c r="M279" s="58"/>
      <c r="N279" s="58"/>
      <c r="O279" s="58"/>
      <c r="P279" s="58"/>
      <c r="Q279" s="58"/>
      <c r="R279" s="58"/>
      <c r="S279" s="58"/>
    </row>
    <row r="280" spans="1:19" x14ac:dyDescent="0.25">
      <c r="A280" s="58"/>
      <c r="B280" s="58"/>
      <c r="C280" s="58"/>
      <c r="D280" s="58"/>
      <c r="E280" s="58"/>
      <c r="F280" s="58"/>
      <c r="G280" s="58"/>
      <c r="H280" s="58"/>
      <c r="I280" s="58"/>
      <c r="J280" s="58"/>
      <c r="K280" s="58"/>
      <c r="L280" s="58"/>
      <c r="M280" s="58"/>
      <c r="N280" s="58"/>
      <c r="O280" s="58"/>
      <c r="P280" s="58"/>
      <c r="Q280" s="58"/>
      <c r="R280" s="58"/>
      <c r="S280" s="58"/>
    </row>
    <row r="281" spans="1:19" x14ac:dyDescent="0.25">
      <c r="A281" s="58"/>
      <c r="B281" s="58"/>
      <c r="C281" s="58"/>
      <c r="D281" s="58"/>
      <c r="E281" s="58"/>
      <c r="F281" s="58"/>
      <c r="G281" s="58"/>
      <c r="H281" s="58"/>
      <c r="I281" s="58"/>
      <c r="J281" s="58"/>
      <c r="K281" s="58"/>
      <c r="L281" s="58"/>
      <c r="M281" s="58"/>
      <c r="N281" s="58"/>
      <c r="O281" s="58"/>
      <c r="P281" s="58"/>
      <c r="Q281" s="58"/>
      <c r="R281" s="58"/>
      <c r="S281" s="58"/>
    </row>
    <row r="282" spans="1:19" x14ac:dyDescent="0.25">
      <c r="A282" s="58"/>
      <c r="B282" s="58"/>
      <c r="C282" s="58"/>
      <c r="D282" s="58"/>
      <c r="E282" s="58"/>
      <c r="F282" s="58"/>
      <c r="G282" s="58"/>
      <c r="H282" s="58"/>
      <c r="I282" s="58"/>
      <c r="J282" s="58"/>
      <c r="K282" s="58"/>
      <c r="L282" s="58"/>
      <c r="M282" s="58"/>
      <c r="N282" s="58"/>
      <c r="O282" s="58"/>
      <c r="P282" s="58"/>
      <c r="Q282" s="58"/>
      <c r="R282" s="58"/>
      <c r="S282" s="58"/>
    </row>
    <row r="283" spans="1:19" x14ac:dyDescent="0.25">
      <c r="A283" s="58"/>
      <c r="B283" s="58"/>
      <c r="C283" s="58"/>
      <c r="D283" s="58"/>
      <c r="E283" s="58"/>
      <c r="F283" s="58"/>
      <c r="G283" s="58"/>
      <c r="H283" s="58"/>
      <c r="I283" s="58"/>
      <c r="J283" s="58"/>
      <c r="K283" s="58"/>
      <c r="L283" s="58"/>
      <c r="M283" s="58"/>
      <c r="N283" s="58"/>
      <c r="O283" s="58"/>
      <c r="P283" s="58"/>
      <c r="Q283" s="58"/>
      <c r="R283" s="58"/>
      <c r="S283" s="58"/>
    </row>
    <row r="284" spans="1:19" x14ac:dyDescent="0.25">
      <c r="A284" s="58"/>
      <c r="B284" s="58"/>
      <c r="C284" s="58"/>
      <c r="D284" s="58"/>
      <c r="E284" s="58"/>
      <c r="F284" s="58"/>
      <c r="G284" s="58"/>
      <c r="H284" s="58"/>
      <c r="I284" s="58"/>
      <c r="J284" s="58"/>
      <c r="K284" s="58"/>
      <c r="L284" s="58"/>
      <c r="M284" s="58"/>
      <c r="N284" s="58"/>
      <c r="O284" s="58"/>
      <c r="P284" s="58"/>
      <c r="Q284" s="58"/>
      <c r="R284" s="58"/>
      <c r="S284" s="58"/>
    </row>
    <row r="285" spans="1:19" x14ac:dyDescent="0.25">
      <c r="A285" s="58"/>
      <c r="B285" s="58"/>
      <c r="C285" s="58"/>
      <c r="D285" s="58"/>
      <c r="E285" s="58"/>
      <c r="F285" s="58"/>
      <c r="G285" s="58"/>
      <c r="H285" s="58"/>
      <c r="I285" s="58"/>
      <c r="J285" s="58"/>
      <c r="K285" s="58"/>
      <c r="L285" s="58"/>
      <c r="M285" s="58"/>
      <c r="N285" s="58"/>
      <c r="O285" s="58"/>
      <c r="P285" s="58"/>
      <c r="Q285" s="58"/>
      <c r="R285" s="58"/>
      <c r="S285" s="58"/>
    </row>
    <row r="286" spans="1:19" x14ac:dyDescent="0.25">
      <c r="A286" s="58"/>
      <c r="B286" s="58"/>
      <c r="C286" s="58"/>
      <c r="D286" s="58"/>
      <c r="E286" s="58"/>
      <c r="F286" s="58"/>
      <c r="G286" s="58"/>
      <c r="H286" s="58"/>
      <c r="I286" s="58"/>
      <c r="J286" s="58"/>
      <c r="K286" s="58"/>
      <c r="L286" s="58"/>
      <c r="M286" s="58"/>
      <c r="N286" s="58"/>
      <c r="O286" s="58"/>
      <c r="P286" s="58"/>
      <c r="Q286" s="58"/>
      <c r="R286" s="58"/>
      <c r="S286" s="58"/>
    </row>
    <row r="287" spans="1:19" x14ac:dyDescent="0.25">
      <c r="A287" s="58"/>
      <c r="B287" s="58"/>
      <c r="C287" s="58"/>
      <c r="D287" s="58"/>
      <c r="E287" s="58"/>
      <c r="F287" s="58"/>
      <c r="G287" s="58"/>
      <c r="H287" s="58"/>
      <c r="I287" s="58"/>
      <c r="J287" s="58"/>
      <c r="K287" s="58"/>
      <c r="L287" s="58"/>
      <c r="M287" s="58"/>
      <c r="N287" s="58"/>
      <c r="O287" s="58"/>
      <c r="P287" s="58"/>
      <c r="Q287" s="58"/>
      <c r="R287" s="58"/>
      <c r="S287" s="58"/>
    </row>
    <row r="288" spans="1:19" x14ac:dyDescent="0.25">
      <c r="A288" s="58"/>
      <c r="B288" s="58"/>
      <c r="C288" s="58"/>
      <c r="D288" s="58"/>
      <c r="E288" s="58"/>
      <c r="F288" s="58"/>
      <c r="G288" s="58"/>
      <c r="H288" s="58"/>
      <c r="I288" s="58"/>
      <c r="J288" s="58"/>
      <c r="K288" s="58"/>
      <c r="L288" s="58"/>
      <c r="M288" s="58"/>
      <c r="N288" s="58"/>
      <c r="O288" s="58"/>
      <c r="P288" s="58"/>
      <c r="Q288" s="58"/>
      <c r="R288" s="58"/>
      <c r="S288" s="58"/>
    </row>
    <row r="289" spans="1:19" x14ac:dyDescent="0.25">
      <c r="A289" s="58"/>
      <c r="B289" s="58"/>
      <c r="C289" s="58"/>
      <c r="D289" s="58"/>
      <c r="E289" s="58"/>
      <c r="F289" s="58"/>
      <c r="G289" s="58"/>
      <c r="H289" s="58"/>
      <c r="I289" s="58"/>
      <c r="J289" s="58"/>
      <c r="K289" s="58"/>
      <c r="L289" s="58"/>
      <c r="M289" s="58"/>
      <c r="N289" s="58"/>
      <c r="O289" s="58"/>
      <c r="P289" s="58"/>
      <c r="Q289" s="58"/>
      <c r="R289" s="58"/>
      <c r="S289" s="58"/>
    </row>
    <row r="290" spans="1:19" x14ac:dyDescent="0.25">
      <c r="A290" s="58"/>
      <c r="B290" s="58"/>
      <c r="C290" s="58"/>
      <c r="D290" s="58"/>
      <c r="E290" s="58"/>
      <c r="F290" s="58"/>
      <c r="G290" s="58"/>
      <c r="H290" s="58"/>
      <c r="I290" s="58"/>
      <c r="J290" s="58"/>
      <c r="K290" s="58"/>
      <c r="L290" s="58"/>
      <c r="M290" s="58"/>
      <c r="N290" s="58"/>
      <c r="O290" s="58"/>
      <c r="P290" s="58"/>
      <c r="Q290" s="58"/>
      <c r="R290" s="58"/>
      <c r="S290" s="58"/>
    </row>
    <row r="291" spans="1:19" x14ac:dyDescent="0.25">
      <c r="A291" s="58"/>
      <c r="B291" s="58"/>
      <c r="C291" s="58"/>
      <c r="D291" s="58"/>
      <c r="E291" s="58"/>
      <c r="F291" s="58"/>
      <c r="G291" s="58"/>
      <c r="H291" s="58"/>
      <c r="I291" s="58"/>
      <c r="J291" s="58"/>
      <c r="K291" s="58"/>
      <c r="L291" s="58"/>
      <c r="M291" s="58"/>
      <c r="N291" s="58"/>
      <c r="O291" s="58"/>
      <c r="P291" s="58"/>
      <c r="Q291" s="58"/>
      <c r="R291" s="58"/>
      <c r="S291" s="58"/>
    </row>
    <row r="292" spans="1:19" x14ac:dyDescent="0.25">
      <c r="A292" s="58"/>
      <c r="B292" s="58"/>
      <c r="C292" s="58"/>
      <c r="D292" s="58"/>
      <c r="E292" s="58"/>
      <c r="F292" s="58"/>
      <c r="G292" s="58"/>
      <c r="H292" s="58"/>
      <c r="I292" s="58"/>
      <c r="J292" s="58"/>
      <c r="K292" s="58"/>
      <c r="L292" s="58"/>
      <c r="M292" s="58"/>
      <c r="N292" s="58"/>
      <c r="O292" s="58"/>
      <c r="P292" s="58"/>
      <c r="Q292" s="58"/>
      <c r="R292" s="58"/>
      <c r="S292" s="58"/>
    </row>
    <row r="293" spans="1:19" x14ac:dyDescent="0.25">
      <c r="A293" s="58"/>
      <c r="B293" s="58"/>
      <c r="C293" s="58"/>
      <c r="D293" s="58"/>
      <c r="E293" s="58"/>
      <c r="F293" s="58"/>
      <c r="G293" s="58"/>
      <c r="H293" s="58"/>
      <c r="I293" s="58"/>
      <c r="J293" s="58"/>
      <c r="K293" s="58"/>
      <c r="L293" s="58"/>
      <c r="M293" s="58"/>
      <c r="N293" s="58"/>
      <c r="O293" s="58"/>
      <c r="P293" s="58"/>
      <c r="Q293" s="58"/>
      <c r="R293" s="58"/>
      <c r="S293" s="58"/>
    </row>
    <row r="294" spans="1:19" x14ac:dyDescent="0.25">
      <c r="A294" s="58"/>
      <c r="B294" s="58"/>
      <c r="C294" s="58"/>
      <c r="D294" s="58"/>
      <c r="E294" s="58"/>
      <c r="F294" s="58"/>
      <c r="G294" s="58"/>
      <c r="H294" s="58"/>
      <c r="I294" s="58"/>
      <c r="J294" s="58"/>
      <c r="K294" s="58"/>
      <c r="L294" s="58"/>
      <c r="M294" s="58"/>
      <c r="N294" s="58"/>
      <c r="O294" s="58"/>
      <c r="P294" s="58"/>
      <c r="Q294" s="58"/>
      <c r="R294" s="58"/>
      <c r="S294" s="58"/>
    </row>
    <row r="295" spans="1:19" x14ac:dyDescent="0.25">
      <c r="A295" s="58"/>
      <c r="B295" s="58"/>
      <c r="C295" s="58"/>
      <c r="D295" s="58"/>
      <c r="E295" s="58"/>
      <c r="F295" s="58"/>
      <c r="G295" s="58"/>
      <c r="H295" s="58"/>
      <c r="I295" s="58"/>
      <c r="J295" s="58"/>
      <c r="K295" s="58"/>
      <c r="L295" s="58"/>
      <c r="M295" s="58"/>
      <c r="N295" s="58"/>
      <c r="O295" s="58"/>
      <c r="P295" s="58"/>
      <c r="Q295" s="58"/>
      <c r="R295" s="58"/>
      <c r="S295" s="58"/>
    </row>
    <row r="296" spans="1:19" x14ac:dyDescent="0.25">
      <c r="A296" s="58"/>
      <c r="B296" s="58"/>
      <c r="C296" s="58"/>
      <c r="D296" s="58"/>
      <c r="E296" s="58"/>
      <c r="F296" s="58"/>
      <c r="G296" s="58"/>
      <c r="H296" s="58"/>
      <c r="I296" s="58"/>
      <c r="J296" s="58"/>
      <c r="K296" s="58"/>
      <c r="L296" s="58"/>
      <c r="M296" s="58"/>
      <c r="N296" s="58"/>
      <c r="O296" s="58"/>
      <c r="P296" s="58"/>
      <c r="Q296" s="58"/>
      <c r="R296" s="58"/>
      <c r="S296" s="58"/>
    </row>
    <row r="297" spans="1:19" x14ac:dyDescent="0.25">
      <c r="A297" s="58"/>
      <c r="B297" s="58"/>
      <c r="C297" s="58"/>
      <c r="D297" s="58"/>
      <c r="E297" s="58"/>
      <c r="F297" s="58"/>
      <c r="G297" s="58"/>
      <c r="H297" s="58"/>
      <c r="I297" s="58"/>
      <c r="J297" s="58"/>
      <c r="K297" s="58"/>
      <c r="L297" s="58"/>
      <c r="M297" s="58"/>
      <c r="N297" s="58"/>
      <c r="O297" s="58"/>
      <c r="P297" s="58"/>
      <c r="Q297" s="58"/>
      <c r="R297" s="58"/>
      <c r="S297" s="58"/>
    </row>
    <row r="298" spans="1:19" x14ac:dyDescent="0.25">
      <c r="A298" s="58"/>
      <c r="B298" s="58"/>
      <c r="C298" s="58"/>
      <c r="D298" s="58"/>
      <c r="E298" s="58"/>
      <c r="F298" s="58"/>
      <c r="G298" s="58"/>
      <c r="H298" s="58"/>
      <c r="I298" s="58"/>
      <c r="J298" s="58"/>
      <c r="K298" s="58"/>
      <c r="L298" s="58"/>
      <c r="M298" s="58"/>
      <c r="N298" s="58"/>
      <c r="O298" s="58"/>
      <c r="P298" s="58"/>
      <c r="Q298" s="58"/>
      <c r="R298" s="58"/>
      <c r="S298" s="58"/>
    </row>
    <row r="299" spans="1:19" ht="21" x14ac:dyDescent="0.25">
      <c r="A299" s="58"/>
      <c r="B299" s="58"/>
      <c r="C299" s="58"/>
      <c r="D299" s="289" t="s">
        <v>75</v>
      </c>
      <c r="E299" s="289"/>
      <c r="F299" s="289"/>
      <c r="G299" s="289"/>
      <c r="H299" s="289"/>
      <c r="I299" s="289"/>
      <c r="J299" s="289"/>
      <c r="K299" s="289"/>
      <c r="L299" s="289"/>
      <c r="M299" s="289"/>
      <c r="N299" s="289"/>
      <c r="O299" s="289"/>
      <c r="P299" s="289"/>
      <c r="Q299" s="58"/>
      <c r="R299" s="58"/>
      <c r="S299" s="58"/>
    </row>
    <row r="300" spans="1:19" x14ac:dyDescent="0.25">
      <c r="A300" s="58"/>
      <c r="B300" s="58"/>
      <c r="C300" s="58"/>
      <c r="D300" s="58"/>
      <c r="E300" s="58"/>
      <c r="F300" s="58"/>
      <c r="G300" s="58"/>
      <c r="H300" s="58"/>
      <c r="I300" s="58"/>
      <c r="J300" s="58"/>
      <c r="K300" s="58"/>
      <c r="L300" s="58"/>
      <c r="M300" s="58"/>
      <c r="N300" s="58"/>
      <c r="O300" s="58"/>
      <c r="P300" s="58"/>
      <c r="Q300" s="58"/>
      <c r="R300" s="58"/>
      <c r="S300" s="58"/>
    </row>
    <row r="301" spans="1:19" x14ac:dyDescent="0.25">
      <c r="A301" s="58"/>
      <c r="B301" s="58"/>
      <c r="C301" s="58"/>
      <c r="D301" s="58"/>
      <c r="E301" s="58"/>
      <c r="F301" s="58"/>
      <c r="G301" s="58"/>
      <c r="H301" s="58"/>
      <c r="I301" s="58"/>
      <c r="J301" s="58"/>
      <c r="K301" s="58"/>
      <c r="L301" s="58"/>
      <c r="M301" s="58"/>
      <c r="N301" s="58"/>
      <c r="O301" s="58"/>
      <c r="P301" s="58"/>
      <c r="Q301" s="58"/>
      <c r="R301" s="58"/>
      <c r="S301" s="58"/>
    </row>
    <row r="302" spans="1:19" x14ac:dyDescent="0.25">
      <c r="A302" s="58"/>
      <c r="B302" s="58"/>
      <c r="C302" s="58"/>
      <c r="D302" s="58"/>
      <c r="E302" s="58"/>
      <c r="F302" s="58"/>
      <c r="G302" s="58"/>
      <c r="H302" s="58"/>
      <c r="I302" s="58"/>
      <c r="J302" s="58"/>
      <c r="K302" s="58"/>
      <c r="L302" s="58"/>
      <c r="M302" s="58"/>
      <c r="N302" s="58"/>
      <c r="O302" s="58"/>
      <c r="P302" s="58"/>
      <c r="Q302" s="58"/>
      <c r="R302" s="58"/>
      <c r="S302" s="58"/>
    </row>
    <row r="303" spans="1:19" x14ac:dyDescent="0.25">
      <c r="A303" s="58"/>
      <c r="B303" s="58"/>
      <c r="C303" s="58"/>
      <c r="D303" s="58"/>
      <c r="E303" s="58"/>
      <c r="F303" s="58"/>
      <c r="G303" s="58"/>
      <c r="H303" s="58"/>
      <c r="I303" s="58"/>
      <c r="J303" s="58"/>
      <c r="K303" s="58"/>
      <c r="L303" s="58"/>
      <c r="M303" s="58"/>
      <c r="N303" s="58"/>
      <c r="O303" s="58"/>
      <c r="P303" s="58"/>
      <c r="Q303" s="58"/>
      <c r="R303" s="58"/>
      <c r="S303" s="58"/>
    </row>
    <row r="304" spans="1:19" x14ac:dyDescent="0.25">
      <c r="A304" s="58"/>
      <c r="B304" s="58"/>
      <c r="C304" s="58"/>
      <c r="D304" s="58"/>
      <c r="E304" s="58"/>
      <c r="F304" s="58"/>
      <c r="G304" s="58"/>
      <c r="H304" s="58"/>
      <c r="I304" s="58"/>
      <c r="J304" s="58"/>
      <c r="K304" s="58"/>
      <c r="L304" s="58"/>
      <c r="M304" s="58"/>
      <c r="N304" s="58"/>
      <c r="O304" s="58"/>
      <c r="P304" s="58"/>
      <c r="Q304" s="58"/>
      <c r="R304" s="58"/>
      <c r="S304" s="58"/>
    </row>
    <row r="305" spans="1:19" x14ac:dyDescent="0.25">
      <c r="A305" s="58"/>
      <c r="B305" s="58"/>
      <c r="C305" s="58"/>
      <c r="D305" s="58"/>
      <c r="E305" s="58"/>
      <c r="F305" s="58"/>
      <c r="G305" s="58"/>
      <c r="H305" s="58"/>
      <c r="I305" s="58"/>
      <c r="J305" s="58"/>
      <c r="K305" s="58"/>
      <c r="L305" s="58"/>
      <c r="M305" s="58"/>
      <c r="N305" s="58"/>
      <c r="O305" s="58"/>
      <c r="P305" s="58"/>
      <c r="Q305" s="58"/>
      <c r="R305" s="58"/>
      <c r="S305" s="58"/>
    </row>
    <row r="306" spans="1:19" x14ac:dyDescent="0.25">
      <c r="A306" s="58"/>
      <c r="B306" s="58"/>
      <c r="C306" s="58"/>
      <c r="D306" s="58"/>
      <c r="E306" s="58"/>
      <c r="F306" s="58"/>
      <c r="G306" s="58"/>
      <c r="H306" s="58"/>
      <c r="I306" s="58"/>
      <c r="J306" s="58"/>
      <c r="K306" s="58"/>
      <c r="L306" s="58"/>
      <c r="M306" s="58"/>
      <c r="N306" s="58"/>
      <c r="O306" s="58"/>
      <c r="P306" s="58"/>
      <c r="Q306" s="58"/>
      <c r="R306" s="58"/>
      <c r="S306" s="58"/>
    </row>
    <row r="307" spans="1:19" x14ac:dyDescent="0.25">
      <c r="A307" s="58"/>
      <c r="B307" s="58"/>
      <c r="C307" s="58"/>
      <c r="D307" s="58"/>
      <c r="E307" s="58"/>
      <c r="F307" s="58"/>
      <c r="G307" s="58"/>
      <c r="H307" s="58"/>
      <c r="I307" s="58"/>
      <c r="J307" s="58"/>
      <c r="K307" s="58"/>
      <c r="L307" s="58"/>
      <c r="M307" s="58"/>
      <c r="N307" s="58"/>
      <c r="O307" s="58"/>
      <c r="P307" s="58"/>
      <c r="Q307" s="58"/>
      <c r="R307" s="58"/>
      <c r="S307" s="58"/>
    </row>
    <row r="308" spans="1:19" x14ac:dyDescent="0.25">
      <c r="A308" s="58"/>
      <c r="B308" s="58"/>
      <c r="C308" s="58"/>
      <c r="D308" s="58"/>
      <c r="E308" s="58"/>
      <c r="F308" s="58"/>
      <c r="G308" s="58"/>
      <c r="H308" s="58"/>
      <c r="I308" s="58"/>
      <c r="J308" s="58"/>
      <c r="K308" s="58"/>
      <c r="L308" s="58"/>
      <c r="M308" s="58"/>
      <c r="N308" s="58"/>
      <c r="O308" s="58"/>
      <c r="P308" s="58"/>
      <c r="Q308" s="58"/>
      <c r="R308" s="58"/>
      <c r="S308" s="58"/>
    </row>
    <row r="309" spans="1:19" x14ac:dyDescent="0.25">
      <c r="A309" s="58"/>
      <c r="B309" s="58"/>
      <c r="C309" s="58"/>
      <c r="D309" s="58"/>
      <c r="E309" s="58"/>
      <c r="F309" s="58"/>
      <c r="G309" s="58"/>
      <c r="H309" s="58"/>
      <c r="I309" s="58"/>
      <c r="J309" s="58"/>
      <c r="K309" s="58"/>
      <c r="L309" s="58"/>
      <c r="M309" s="58"/>
      <c r="N309" s="58"/>
      <c r="O309" s="58"/>
      <c r="P309" s="58"/>
      <c r="Q309" s="58"/>
      <c r="R309" s="58"/>
      <c r="S309" s="58"/>
    </row>
    <row r="310" spans="1:19" x14ac:dyDescent="0.25">
      <c r="A310" s="58"/>
      <c r="B310" s="58"/>
      <c r="C310" s="58"/>
      <c r="D310" s="58"/>
      <c r="E310" s="58"/>
      <c r="F310" s="58"/>
      <c r="G310" s="58"/>
      <c r="H310" s="58"/>
      <c r="I310" s="58"/>
      <c r="J310" s="58"/>
      <c r="K310" s="58"/>
      <c r="L310" s="58"/>
      <c r="M310" s="58"/>
      <c r="N310" s="58"/>
      <c r="O310" s="58"/>
      <c r="P310" s="58"/>
      <c r="Q310" s="58"/>
      <c r="R310" s="58"/>
      <c r="S310" s="58"/>
    </row>
    <row r="311" spans="1:19" x14ac:dyDescent="0.25">
      <c r="A311" s="58"/>
      <c r="B311" s="58"/>
      <c r="C311" s="58"/>
      <c r="D311" s="58"/>
      <c r="E311" s="58"/>
      <c r="F311" s="58"/>
      <c r="G311" s="58"/>
      <c r="H311" s="58"/>
      <c r="I311" s="58"/>
      <c r="J311" s="58"/>
      <c r="K311" s="58"/>
      <c r="L311" s="58"/>
      <c r="M311" s="58"/>
      <c r="N311" s="58"/>
      <c r="O311" s="58"/>
      <c r="P311" s="58"/>
      <c r="Q311" s="58"/>
      <c r="R311" s="58"/>
      <c r="S311" s="58"/>
    </row>
    <row r="312" spans="1:19" x14ac:dyDescent="0.25">
      <c r="A312" s="58"/>
      <c r="B312" s="58"/>
      <c r="C312" s="58"/>
      <c r="D312" s="58"/>
      <c r="E312" s="58"/>
      <c r="F312" s="58"/>
      <c r="G312" s="58"/>
      <c r="H312" s="58"/>
      <c r="I312" s="58"/>
      <c r="J312" s="58"/>
      <c r="K312" s="58"/>
      <c r="L312" s="58"/>
      <c r="M312" s="58"/>
      <c r="N312" s="58"/>
      <c r="O312" s="58"/>
      <c r="P312" s="58"/>
      <c r="Q312" s="58"/>
      <c r="R312" s="58"/>
      <c r="S312" s="58"/>
    </row>
    <row r="313" spans="1:19" x14ac:dyDescent="0.25">
      <c r="A313" s="58"/>
      <c r="B313" s="58"/>
      <c r="C313" s="58"/>
      <c r="D313" s="58"/>
      <c r="E313" s="58"/>
      <c r="F313" s="58"/>
      <c r="G313" s="58"/>
      <c r="H313" s="58"/>
      <c r="I313" s="58"/>
      <c r="J313" s="58"/>
      <c r="K313" s="58"/>
      <c r="L313" s="58"/>
      <c r="M313" s="58"/>
      <c r="N313" s="58"/>
      <c r="O313" s="58"/>
      <c r="P313" s="58"/>
      <c r="Q313" s="58"/>
      <c r="R313" s="58"/>
      <c r="S313" s="58"/>
    </row>
    <row r="314" spans="1:19" x14ac:dyDescent="0.25">
      <c r="A314" s="58"/>
      <c r="B314" s="58"/>
      <c r="C314" s="58"/>
      <c r="D314" s="58"/>
      <c r="E314" s="58"/>
      <c r="F314" s="58"/>
      <c r="G314" s="58"/>
      <c r="H314" s="58"/>
      <c r="I314" s="58"/>
      <c r="J314" s="58"/>
      <c r="K314" s="58"/>
      <c r="L314" s="58"/>
      <c r="M314" s="58"/>
      <c r="N314" s="58"/>
      <c r="O314" s="58"/>
      <c r="P314" s="58"/>
      <c r="Q314" s="58"/>
      <c r="R314" s="58"/>
      <c r="S314" s="58"/>
    </row>
    <row r="315" spans="1:19" x14ac:dyDescent="0.25">
      <c r="A315" s="58"/>
      <c r="B315" s="58"/>
      <c r="C315" s="58"/>
      <c r="D315" s="58"/>
      <c r="E315" s="58"/>
      <c r="F315" s="58"/>
      <c r="G315" s="58"/>
      <c r="H315" s="58"/>
      <c r="I315" s="58"/>
      <c r="J315" s="58"/>
      <c r="K315" s="58"/>
      <c r="L315" s="58"/>
      <c r="M315" s="58"/>
      <c r="N315" s="58"/>
      <c r="O315" s="58"/>
      <c r="P315" s="58"/>
      <c r="Q315" s="58"/>
      <c r="R315" s="58"/>
      <c r="S315" s="58"/>
    </row>
    <row r="316" spans="1:19" x14ac:dyDescent="0.25">
      <c r="A316" s="58"/>
      <c r="B316" s="58"/>
      <c r="C316" s="58"/>
      <c r="D316" s="58"/>
      <c r="E316" s="58"/>
      <c r="F316" s="58"/>
      <c r="G316" s="58"/>
      <c r="H316" s="58"/>
      <c r="I316" s="58"/>
      <c r="J316" s="58"/>
      <c r="K316" s="58"/>
      <c r="L316" s="58"/>
      <c r="M316" s="58"/>
      <c r="N316" s="58"/>
      <c r="O316" s="58"/>
      <c r="P316" s="58"/>
      <c r="Q316" s="58"/>
      <c r="R316" s="58"/>
      <c r="S316" s="58"/>
    </row>
    <row r="317" spans="1:19" x14ac:dyDescent="0.25">
      <c r="A317" s="58"/>
      <c r="B317" s="58"/>
      <c r="C317" s="58"/>
      <c r="D317" s="58"/>
      <c r="E317" s="58"/>
      <c r="F317" s="58"/>
      <c r="G317" s="58"/>
      <c r="H317" s="58"/>
      <c r="I317" s="58"/>
      <c r="J317" s="58"/>
      <c r="K317" s="58"/>
      <c r="L317" s="58"/>
      <c r="M317" s="58"/>
      <c r="N317" s="58"/>
      <c r="O317" s="58"/>
      <c r="P317" s="58"/>
      <c r="Q317" s="58"/>
      <c r="R317" s="58"/>
      <c r="S317" s="58"/>
    </row>
    <row r="318" spans="1:19" x14ac:dyDescent="0.25">
      <c r="A318" s="58"/>
      <c r="B318" s="58"/>
      <c r="C318" s="58"/>
      <c r="D318" s="58"/>
      <c r="E318" s="58"/>
      <c r="F318" s="58"/>
      <c r="G318" s="58"/>
      <c r="H318" s="58"/>
      <c r="I318" s="58"/>
      <c r="J318" s="58"/>
      <c r="K318" s="58"/>
      <c r="L318" s="58"/>
      <c r="M318" s="58"/>
      <c r="N318" s="58"/>
      <c r="O318" s="58"/>
      <c r="P318" s="58"/>
      <c r="Q318" s="58"/>
      <c r="R318" s="58"/>
      <c r="S318" s="58"/>
    </row>
    <row r="319" spans="1:19" x14ac:dyDescent="0.25">
      <c r="A319" s="58"/>
      <c r="B319" s="58"/>
      <c r="C319" s="58"/>
      <c r="D319" s="58"/>
      <c r="E319" s="58"/>
      <c r="F319" s="58"/>
      <c r="G319" s="58"/>
      <c r="H319" s="58"/>
      <c r="I319" s="58"/>
      <c r="J319" s="58"/>
      <c r="K319" s="58"/>
      <c r="L319" s="58"/>
      <c r="M319" s="58"/>
      <c r="N319" s="58"/>
      <c r="O319" s="58"/>
      <c r="P319" s="58"/>
      <c r="Q319" s="58"/>
      <c r="R319" s="58"/>
      <c r="S319" s="58"/>
    </row>
    <row r="320" spans="1:19" x14ac:dyDescent="0.25">
      <c r="A320" s="58"/>
      <c r="B320" s="58"/>
      <c r="C320" s="58"/>
      <c r="D320" s="58"/>
      <c r="E320" s="58"/>
      <c r="F320" s="58"/>
      <c r="G320" s="58"/>
      <c r="H320" s="58"/>
      <c r="I320" s="58"/>
      <c r="J320" s="58"/>
      <c r="K320" s="58"/>
      <c r="L320" s="58"/>
      <c r="M320" s="58"/>
      <c r="N320" s="58"/>
      <c r="O320" s="58"/>
      <c r="P320" s="58"/>
      <c r="Q320" s="58"/>
      <c r="R320" s="58"/>
      <c r="S320" s="58"/>
    </row>
    <row r="321" spans="1:19" x14ac:dyDescent="0.25">
      <c r="A321" s="58"/>
      <c r="B321" s="58"/>
      <c r="C321" s="58"/>
      <c r="D321" s="58"/>
      <c r="E321" s="58"/>
      <c r="F321" s="58"/>
      <c r="G321" s="58"/>
      <c r="H321" s="58"/>
      <c r="I321" s="58"/>
      <c r="J321" s="58"/>
      <c r="K321" s="58"/>
      <c r="L321" s="58"/>
      <c r="M321" s="58"/>
      <c r="N321" s="58"/>
      <c r="O321" s="58"/>
      <c r="P321" s="58"/>
      <c r="Q321" s="58"/>
      <c r="R321" s="58"/>
      <c r="S321" s="58"/>
    </row>
    <row r="322" spans="1:19" x14ac:dyDescent="0.25">
      <c r="A322" s="58"/>
      <c r="B322" s="58"/>
      <c r="C322" s="58"/>
      <c r="D322" s="58"/>
      <c r="E322" s="58"/>
      <c r="F322" s="58"/>
      <c r="G322" s="58"/>
      <c r="H322" s="58"/>
      <c r="I322" s="58"/>
      <c r="J322" s="58"/>
      <c r="K322" s="58"/>
      <c r="L322" s="58"/>
      <c r="M322" s="58"/>
      <c r="N322" s="58"/>
      <c r="O322" s="58"/>
      <c r="P322" s="58"/>
      <c r="Q322" s="58"/>
      <c r="R322" s="58"/>
      <c r="S322" s="58"/>
    </row>
    <row r="323" spans="1:19" x14ac:dyDescent="0.25">
      <c r="A323" s="58"/>
      <c r="B323" s="58"/>
      <c r="C323" s="58"/>
      <c r="D323" s="58"/>
      <c r="E323" s="58"/>
      <c r="F323" s="58"/>
      <c r="G323" s="58"/>
      <c r="H323" s="58"/>
      <c r="I323" s="58"/>
      <c r="J323" s="58"/>
      <c r="K323" s="58"/>
      <c r="L323" s="58"/>
      <c r="M323" s="58"/>
      <c r="N323" s="58"/>
      <c r="O323" s="58"/>
      <c r="P323" s="58"/>
      <c r="Q323" s="58"/>
      <c r="R323" s="58"/>
      <c r="S323" s="58"/>
    </row>
    <row r="324" spans="1:19" x14ac:dyDescent="0.25">
      <c r="A324" s="58"/>
      <c r="B324" s="58"/>
      <c r="C324" s="58"/>
      <c r="D324" s="58"/>
      <c r="E324" s="58"/>
      <c r="F324" s="58"/>
      <c r="G324" s="58"/>
      <c r="H324" s="58"/>
      <c r="I324" s="58"/>
      <c r="J324" s="58"/>
      <c r="K324" s="58"/>
      <c r="L324" s="58"/>
      <c r="M324" s="58"/>
      <c r="N324" s="58"/>
      <c r="O324" s="58"/>
      <c r="P324" s="58"/>
      <c r="Q324" s="58"/>
      <c r="R324" s="58"/>
      <c r="S324" s="58"/>
    </row>
    <row r="325" spans="1:19" x14ac:dyDescent="0.25">
      <c r="A325" s="58"/>
      <c r="B325" s="58"/>
      <c r="C325" s="58"/>
      <c r="D325" s="58"/>
      <c r="E325" s="58"/>
      <c r="F325" s="58"/>
      <c r="G325" s="58"/>
      <c r="H325" s="58"/>
      <c r="I325" s="58"/>
      <c r="J325" s="58"/>
      <c r="K325" s="58"/>
      <c r="L325" s="58"/>
      <c r="M325" s="58"/>
      <c r="N325" s="58"/>
      <c r="O325" s="58"/>
      <c r="P325" s="58"/>
      <c r="Q325" s="58"/>
      <c r="R325" s="58"/>
      <c r="S325" s="58"/>
    </row>
    <row r="326" spans="1:19" x14ac:dyDescent="0.25">
      <c r="A326" s="58"/>
      <c r="B326" s="58"/>
      <c r="C326" s="58"/>
      <c r="D326" s="58"/>
      <c r="E326" s="58"/>
      <c r="F326" s="58"/>
      <c r="G326" s="58"/>
      <c r="H326" s="58"/>
      <c r="I326" s="58"/>
      <c r="J326" s="58"/>
      <c r="K326" s="58"/>
      <c r="L326" s="58"/>
      <c r="M326" s="58"/>
      <c r="N326" s="58"/>
      <c r="O326" s="58"/>
      <c r="P326" s="58"/>
      <c r="Q326" s="58"/>
      <c r="R326" s="58"/>
      <c r="S326" s="58"/>
    </row>
    <row r="327" spans="1:19" x14ac:dyDescent="0.25">
      <c r="A327" s="58"/>
      <c r="B327" s="58"/>
      <c r="C327" s="58"/>
      <c r="D327" s="58"/>
      <c r="E327" s="58"/>
      <c r="F327" s="58"/>
      <c r="G327" s="58"/>
      <c r="H327" s="58"/>
      <c r="I327" s="58"/>
      <c r="J327" s="58"/>
      <c r="K327" s="58"/>
      <c r="L327" s="58"/>
      <c r="M327" s="58"/>
      <c r="N327" s="58"/>
      <c r="O327" s="58"/>
      <c r="P327" s="58"/>
      <c r="Q327" s="58"/>
      <c r="R327" s="58"/>
      <c r="S327" s="58"/>
    </row>
    <row r="328" spans="1:19" x14ac:dyDescent="0.25">
      <c r="A328" s="58"/>
      <c r="B328" s="58"/>
      <c r="C328" s="58"/>
      <c r="D328" s="58"/>
      <c r="E328" s="58"/>
      <c r="F328" s="58"/>
      <c r="G328" s="58"/>
      <c r="H328" s="58"/>
      <c r="I328" s="58"/>
      <c r="J328" s="58"/>
      <c r="K328" s="58"/>
      <c r="L328" s="58"/>
      <c r="M328" s="58"/>
      <c r="N328" s="58"/>
      <c r="O328" s="58"/>
      <c r="P328" s="58"/>
      <c r="Q328" s="58"/>
      <c r="R328" s="58"/>
      <c r="S328" s="58"/>
    </row>
    <row r="329" spans="1:19" x14ac:dyDescent="0.25">
      <c r="A329" s="58"/>
      <c r="B329" s="58"/>
      <c r="C329" s="58"/>
      <c r="D329" s="58"/>
      <c r="E329" s="58"/>
      <c r="F329" s="58"/>
      <c r="G329" s="58"/>
      <c r="H329" s="58"/>
      <c r="I329" s="58"/>
      <c r="J329" s="58"/>
      <c r="K329" s="58"/>
      <c r="L329" s="58"/>
      <c r="M329" s="58"/>
      <c r="N329" s="58"/>
      <c r="O329" s="58"/>
      <c r="P329" s="58"/>
      <c r="Q329" s="58"/>
      <c r="R329" s="58"/>
      <c r="S329" s="58"/>
    </row>
    <row r="330" spans="1:19" x14ac:dyDescent="0.25">
      <c r="A330" s="58"/>
      <c r="B330" s="58"/>
      <c r="C330" s="58"/>
      <c r="D330" s="58"/>
      <c r="E330" s="58"/>
      <c r="F330" s="58"/>
      <c r="G330" s="58"/>
      <c r="H330" s="58"/>
      <c r="I330" s="58"/>
      <c r="J330" s="58"/>
      <c r="K330" s="58"/>
      <c r="L330" s="58"/>
      <c r="M330" s="58"/>
      <c r="N330" s="58"/>
      <c r="O330" s="58"/>
      <c r="P330" s="58"/>
      <c r="Q330" s="58"/>
      <c r="R330" s="58"/>
      <c r="S330" s="58"/>
    </row>
    <row r="331" spans="1:19" x14ac:dyDescent="0.25">
      <c r="A331" s="58"/>
      <c r="B331" s="58"/>
      <c r="C331" s="58"/>
      <c r="D331" s="58"/>
      <c r="E331" s="58"/>
      <c r="F331" s="58"/>
      <c r="G331" s="58"/>
      <c r="H331" s="58"/>
      <c r="I331" s="58"/>
      <c r="J331" s="58"/>
      <c r="K331" s="58"/>
      <c r="L331" s="58"/>
      <c r="M331" s="58"/>
      <c r="N331" s="58"/>
      <c r="O331" s="58"/>
      <c r="P331" s="58"/>
      <c r="Q331" s="58"/>
      <c r="R331" s="58"/>
      <c r="S331" s="58"/>
    </row>
    <row r="332" spans="1:19" x14ac:dyDescent="0.25">
      <c r="A332" s="58"/>
      <c r="B332" s="58"/>
      <c r="C332" s="58"/>
      <c r="D332" s="58"/>
      <c r="E332" s="58"/>
      <c r="F332" s="58"/>
      <c r="G332" s="58"/>
      <c r="H332" s="58"/>
      <c r="I332" s="58"/>
      <c r="J332" s="58"/>
      <c r="K332" s="58"/>
      <c r="L332" s="58"/>
      <c r="M332" s="58"/>
      <c r="N332" s="58"/>
      <c r="O332" s="58"/>
      <c r="P332" s="58"/>
      <c r="Q332" s="58"/>
      <c r="R332" s="58"/>
      <c r="S332" s="58"/>
    </row>
    <row r="333" spans="1:19" x14ac:dyDescent="0.25">
      <c r="A333" s="58"/>
      <c r="B333" s="58"/>
      <c r="C333" s="58"/>
      <c r="D333" s="58"/>
      <c r="E333" s="58"/>
      <c r="F333" s="58"/>
      <c r="G333" s="58"/>
      <c r="H333" s="58"/>
      <c r="I333" s="58"/>
      <c r="J333" s="58"/>
      <c r="K333" s="58"/>
      <c r="L333" s="58"/>
      <c r="M333" s="58"/>
      <c r="N333" s="58"/>
      <c r="O333" s="58"/>
      <c r="P333" s="58"/>
      <c r="Q333" s="58"/>
      <c r="R333" s="58"/>
      <c r="S333" s="58"/>
    </row>
    <row r="334" spans="1:19" x14ac:dyDescent="0.25">
      <c r="A334" s="58"/>
      <c r="B334" s="58"/>
      <c r="C334" s="58"/>
      <c r="D334" s="58"/>
      <c r="E334" s="58"/>
      <c r="F334" s="58"/>
      <c r="G334" s="58"/>
      <c r="H334" s="58"/>
      <c r="I334" s="58"/>
      <c r="J334" s="58"/>
      <c r="K334" s="58"/>
      <c r="L334" s="58"/>
      <c r="M334" s="58"/>
      <c r="N334" s="58"/>
      <c r="O334" s="58"/>
      <c r="P334" s="58"/>
      <c r="Q334" s="58"/>
      <c r="R334" s="58"/>
      <c r="S334" s="58"/>
    </row>
    <row r="335" spans="1:19" x14ac:dyDescent="0.25">
      <c r="A335" s="58"/>
      <c r="B335" s="58"/>
      <c r="C335" s="58"/>
      <c r="D335" s="58"/>
      <c r="E335" s="58"/>
      <c r="F335" s="58"/>
      <c r="G335" s="58"/>
      <c r="H335" s="58"/>
      <c r="I335" s="58"/>
      <c r="J335" s="58"/>
      <c r="K335" s="58"/>
      <c r="L335" s="58"/>
      <c r="M335" s="58"/>
      <c r="N335" s="58"/>
      <c r="O335" s="58"/>
      <c r="P335" s="58"/>
      <c r="Q335" s="58"/>
      <c r="R335" s="58"/>
      <c r="S335" s="58"/>
    </row>
    <row r="336" spans="1:19" x14ac:dyDescent="0.25">
      <c r="A336" s="58"/>
      <c r="B336" s="58"/>
      <c r="C336" s="58"/>
      <c r="D336" s="58"/>
      <c r="E336" s="58"/>
      <c r="F336" s="58"/>
      <c r="G336" s="58"/>
      <c r="H336" s="58"/>
      <c r="I336" s="58"/>
      <c r="J336" s="58"/>
      <c r="K336" s="58"/>
      <c r="L336" s="58"/>
      <c r="M336" s="58"/>
      <c r="N336" s="58"/>
      <c r="O336" s="58"/>
      <c r="P336" s="58"/>
      <c r="Q336" s="58"/>
      <c r="R336" s="58"/>
      <c r="S336" s="58"/>
    </row>
    <row r="337" spans="1:19" x14ac:dyDescent="0.25">
      <c r="A337" s="58"/>
      <c r="B337" s="58"/>
      <c r="C337" s="58"/>
      <c r="D337" s="58"/>
      <c r="E337" s="58"/>
      <c r="F337" s="58"/>
      <c r="G337" s="58"/>
      <c r="H337" s="58"/>
      <c r="I337" s="58"/>
      <c r="J337" s="58"/>
      <c r="K337" s="58"/>
      <c r="L337" s="58"/>
      <c r="M337" s="58"/>
      <c r="N337" s="58"/>
      <c r="O337" s="58"/>
      <c r="P337" s="58"/>
      <c r="Q337" s="58"/>
      <c r="R337" s="58"/>
      <c r="S337" s="58"/>
    </row>
    <row r="338" spans="1:19" x14ac:dyDescent="0.25">
      <c r="A338" s="58"/>
      <c r="B338" s="58"/>
      <c r="C338" s="58"/>
      <c r="D338" s="58"/>
      <c r="E338" s="58"/>
      <c r="F338" s="58"/>
      <c r="G338" s="58"/>
      <c r="H338" s="58"/>
      <c r="I338" s="58"/>
      <c r="J338" s="58"/>
      <c r="K338" s="58"/>
      <c r="L338" s="58"/>
      <c r="M338" s="58"/>
      <c r="N338" s="58"/>
      <c r="O338" s="58"/>
      <c r="P338" s="58"/>
      <c r="Q338" s="58"/>
      <c r="R338" s="58"/>
      <c r="S338" s="58"/>
    </row>
    <row r="339" spans="1:19" x14ac:dyDescent="0.25">
      <c r="A339" s="58"/>
      <c r="B339" s="58"/>
      <c r="C339" s="58"/>
      <c r="D339" s="58"/>
      <c r="E339" s="58"/>
      <c r="F339" s="58"/>
      <c r="G339" s="58"/>
      <c r="H339" s="58"/>
      <c r="I339" s="58"/>
      <c r="J339" s="58"/>
      <c r="K339" s="58"/>
      <c r="L339" s="58"/>
      <c r="M339" s="58"/>
      <c r="N339" s="58"/>
      <c r="O339" s="58"/>
      <c r="P339" s="58"/>
      <c r="Q339" s="58"/>
      <c r="R339" s="58"/>
      <c r="S339" s="58"/>
    </row>
    <row r="340" spans="1:19" x14ac:dyDescent="0.25">
      <c r="A340" s="58"/>
      <c r="B340" s="58"/>
      <c r="C340" s="58"/>
      <c r="D340" s="58"/>
      <c r="E340" s="58"/>
      <c r="F340" s="58"/>
      <c r="G340" s="58"/>
      <c r="H340" s="58"/>
      <c r="I340" s="58"/>
      <c r="J340" s="58"/>
      <c r="K340" s="58"/>
      <c r="L340" s="58"/>
      <c r="M340" s="58"/>
      <c r="N340" s="58"/>
      <c r="O340" s="58"/>
      <c r="P340" s="58"/>
      <c r="Q340" s="58"/>
      <c r="R340" s="58"/>
      <c r="S340" s="58"/>
    </row>
    <row r="341" spans="1:19" x14ac:dyDescent="0.25">
      <c r="A341" s="58"/>
      <c r="B341" s="58"/>
      <c r="C341" s="58"/>
      <c r="D341" s="58"/>
      <c r="E341" s="58"/>
      <c r="F341" s="58"/>
      <c r="G341" s="58"/>
      <c r="H341" s="58"/>
      <c r="I341" s="58"/>
      <c r="J341" s="58"/>
      <c r="K341" s="58"/>
      <c r="L341" s="58"/>
      <c r="M341" s="58"/>
      <c r="N341" s="58"/>
      <c r="O341" s="58"/>
      <c r="P341" s="58"/>
      <c r="Q341" s="58"/>
      <c r="R341" s="58"/>
      <c r="S341" s="58"/>
    </row>
    <row r="342" spans="1:19" x14ac:dyDescent="0.25">
      <c r="A342" s="58"/>
      <c r="B342" s="58"/>
      <c r="C342" s="58"/>
      <c r="D342" s="58"/>
      <c r="E342" s="58"/>
      <c r="F342" s="58"/>
      <c r="G342" s="58"/>
      <c r="H342" s="58"/>
      <c r="I342" s="58"/>
      <c r="J342" s="58"/>
      <c r="K342" s="58"/>
      <c r="L342" s="58"/>
      <c r="M342" s="58"/>
      <c r="N342" s="58"/>
      <c r="O342" s="58"/>
      <c r="P342" s="58"/>
      <c r="Q342" s="58"/>
      <c r="R342" s="58"/>
      <c r="S342" s="58"/>
    </row>
    <row r="343" spans="1:19" x14ac:dyDescent="0.25">
      <c r="A343" s="58"/>
      <c r="B343" s="58"/>
      <c r="C343" s="58"/>
      <c r="D343" s="58"/>
      <c r="E343" s="58"/>
      <c r="F343" s="58"/>
      <c r="G343" s="58"/>
      <c r="H343" s="58"/>
      <c r="I343" s="58"/>
      <c r="J343" s="58"/>
      <c r="K343" s="58"/>
      <c r="L343" s="58"/>
      <c r="M343" s="58"/>
      <c r="N343" s="58"/>
      <c r="O343" s="58"/>
      <c r="P343" s="58"/>
      <c r="Q343" s="58"/>
      <c r="R343" s="58"/>
      <c r="S343" s="58"/>
    </row>
    <row r="344" spans="1:19" x14ac:dyDescent="0.25">
      <c r="A344" s="58"/>
      <c r="B344" s="58"/>
      <c r="C344" s="58"/>
      <c r="D344" s="58"/>
      <c r="E344" s="58"/>
      <c r="F344" s="58"/>
      <c r="G344" s="58"/>
      <c r="H344" s="58"/>
      <c r="I344" s="58"/>
      <c r="J344" s="58"/>
      <c r="K344" s="58"/>
      <c r="L344" s="58"/>
      <c r="M344" s="58"/>
      <c r="N344" s="58"/>
      <c r="O344" s="58"/>
      <c r="P344" s="58"/>
      <c r="Q344" s="58"/>
      <c r="R344" s="58"/>
      <c r="S344" s="58"/>
    </row>
    <row r="345" spans="1:19" x14ac:dyDescent="0.25">
      <c r="A345" s="58"/>
      <c r="B345" s="58"/>
      <c r="C345" s="58"/>
      <c r="D345" s="58"/>
      <c r="E345" s="58"/>
      <c r="F345" s="58"/>
      <c r="G345" s="58"/>
      <c r="H345" s="58"/>
      <c r="I345" s="58"/>
      <c r="J345" s="58"/>
      <c r="K345" s="58"/>
      <c r="L345" s="58"/>
      <c r="M345" s="58"/>
      <c r="N345" s="58"/>
      <c r="O345" s="58"/>
      <c r="P345" s="58"/>
      <c r="Q345" s="58"/>
      <c r="R345" s="58"/>
      <c r="S345" s="58"/>
    </row>
    <row r="346" spans="1:19" x14ac:dyDescent="0.25">
      <c r="A346" s="58"/>
      <c r="B346" s="58"/>
      <c r="C346" s="58"/>
      <c r="D346" s="58"/>
      <c r="E346" s="58"/>
      <c r="F346" s="58"/>
      <c r="G346" s="58"/>
      <c r="H346" s="58"/>
      <c r="I346" s="58"/>
      <c r="J346" s="58"/>
      <c r="K346" s="58"/>
      <c r="L346" s="58"/>
      <c r="M346" s="58"/>
      <c r="N346" s="58"/>
      <c r="O346" s="58"/>
      <c r="P346" s="58"/>
      <c r="Q346" s="58"/>
      <c r="R346" s="58"/>
      <c r="S346" s="58"/>
    </row>
    <row r="347" spans="1:19" x14ac:dyDescent="0.25">
      <c r="A347" s="58"/>
      <c r="B347" s="58"/>
      <c r="C347" s="58"/>
      <c r="D347" s="58"/>
      <c r="E347" s="58"/>
      <c r="F347" s="58"/>
      <c r="G347" s="58"/>
      <c r="H347" s="58"/>
      <c r="I347" s="58"/>
      <c r="J347" s="58"/>
      <c r="K347" s="58"/>
      <c r="L347" s="58"/>
      <c r="M347" s="58"/>
      <c r="N347" s="58"/>
      <c r="O347" s="58"/>
      <c r="P347" s="58"/>
      <c r="Q347" s="58"/>
      <c r="R347" s="58"/>
      <c r="S347" s="58"/>
    </row>
    <row r="348" spans="1:19" x14ac:dyDescent="0.25">
      <c r="A348" s="58"/>
      <c r="B348" s="58"/>
      <c r="C348" s="58"/>
      <c r="D348" s="58"/>
      <c r="E348" s="58"/>
      <c r="F348" s="58"/>
      <c r="G348" s="58"/>
      <c r="H348" s="58"/>
      <c r="I348" s="58"/>
      <c r="J348" s="58"/>
      <c r="K348" s="58"/>
      <c r="L348" s="58"/>
      <c r="M348" s="58"/>
      <c r="N348" s="58"/>
      <c r="O348" s="58"/>
      <c r="P348" s="58"/>
      <c r="Q348" s="58"/>
      <c r="R348" s="58"/>
      <c r="S348" s="58"/>
    </row>
    <row r="349" spans="1:19" x14ac:dyDescent="0.25">
      <c r="A349" s="58"/>
      <c r="B349" s="58"/>
      <c r="C349" s="58"/>
      <c r="D349" s="58"/>
      <c r="E349" s="58"/>
      <c r="F349" s="58"/>
      <c r="G349" s="58"/>
      <c r="H349" s="58"/>
      <c r="I349" s="58"/>
      <c r="J349" s="58"/>
      <c r="K349" s="58"/>
      <c r="L349" s="58"/>
      <c r="M349" s="58"/>
      <c r="N349" s="58"/>
      <c r="O349" s="58"/>
      <c r="P349" s="58"/>
      <c r="Q349" s="58"/>
      <c r="R349" s="58"/>
      <c r="S349" s="58"/>
    </row>
    <row r="350" spans="1:19" x14ac:dyDescent="0.25">
      <c r="A350" s="58"/>
      <c r="B350" s="58"/>
      <c r="C350" s="58"/>
      <c r="D350" s="58"/>
      <c r="E350" s="58"/>
      <c r="F350" s="58"/>
      <c r="G350" s="58"/>
      <c r="H350" s="58"/>
      <c r="I350" s="58"/>
      <c r="J350" s="58"/>
      <c r="K350" s="58"/>
      <c r="L350" s="58"/>
      <c r="M350" s="58"/>
      <c r="N350" s="58"/>
      <c r="O350" s="58"/>
      <c r="P350" s="58"/>
      <c r="Q350" s="58"/>
      <c r="R350" s="58"/>
      <c r="S350" s="58"/>
    </row>
    <row r="351" spans="1:19" x14ac:dyDescent="0.25">
      <c r="A351" s="58"/>
      <c r="B351" s="58"/>
      <c r="C351" s="58"/>
      <c r="D351" s="58"/>
      <c r="E351" s="58"/>
      <c r="F351" s="58"/>
      <c r="G351" s="58"/>
      <c r="H351" s="58"/>
      <c r="I351" s="58"/>
      <c r="J351" s="58"/>
      <c r="K351" s="58"/>
      <c r="L351" s="58"/>
      <c r="M351" s="58"/>
      <c r="N351" s="58"/>
      <c r="O351" s="58"/>
      <c r="P351" s="58"/>
      <c r="Q351" s="58"/>
      <c r="R351" s="58"/>
      <c r="S351" s="58"/>
    </row>
    <row r="352" spans="1:19" x14ac:dyDescent="0.25">
      <c r="A352" s="58"/>
      <c r="B352" s="58"/>
      <c r="C352" s="58"/>
      <c r="D352" s="58"/>
      <c r="E352" s="58"/>
      <c r="F352" s="58"/>
      <c r="G352" s="58"/>
      <c r="H352" s="58"/>
      <c r="I352" s="58"/>
      <c r="J352" s="58"/>
      <c r="K352" s="58"/>
      <c r="L352" s="58"/>
      <c r="M352" s="58"/>
      <c r="N352" s="58"/>
      <c r="O352" s="58"/>
      <c r="P352" s="58"/>
      <c r="Q352" s="58"/>
      <c r="R352" s="58"/>
      <c r="S352" s="58"/>
    </row>
    <row r="353" spans="1:19" x14ac:dyDescent="0.25">
      <c r="A353" s="58"/>
      <c r="B353" s="58"/>
      <c r="C353" s="58"/>
      <c r="D353" s="58"/>
      <c r="E353" s="58"/>
      <c r="F353" s="58"/>
      <c r="G353" s="58"/>
      <c r="H353" s="58"/>
      <c r="I353" s="58"/>
      <c r="J353" s="58"/>
      <c r="K353" s="58"/>
      <c r="L353" s="58"/>
      <c r="M353" s="58"/>
      <c r="N353" s="58"/>
      <c r="O353" s="58"/>
      <c r="P353" s="58"/>
      <c r="Q353" s="58"/>
      <c r="R353" s="58"/>
      <c r="S353" s="58"/>
    </row>
    <row r="354" spans="1:19" x14ac:dyDescent="0.25">
      <c r="A354" s="58"/>
      <c r="B354" s="58"/>
      <c r="C354" s="58"/>
      <c r="D354" s="58"/>
      <c r="E354" s="58"/>
      <c r="F354" s="58"/>
      <c r="G354" s="58"/>
      <c r="H354" s="58"/>
      <c r="I354" s="58"/>
      <c r="J354" s="58"/>
      <c r="K354" s="58"/>
      <c r="L354" s="58"/>
      <c r="M354" s="58"/>
      <c r="N354" s="58"/>
      <c r="O354" s="58"/>
      <c r="P354" s="58"/>
      <c r="Q354" s="58"/>
      <c r="R354" s="58"/>
      <c r="S354" s="58"/>
    </row>
    <row r="355" spans="1:19" x14ac:dyDescent="0.25">
      <c r="A355" s="58"/>
      <c r="B355" s="58"/>
      <c r="C355" s="58"/>
      <c r="D355" s="58"/>
      <c r="E355" s="58"/>
      <c r="F355" s="58"/>
      <c r="G355" s="58"/>
      <c r="H355" s="58"/>
      <c r="I355" s="58"/>
      <c r="J355" s="58"/>
      <c r="K355" s="58"/>
      <c r="L355" s="58"/>
      <c r="M355" s="58"/>
      <c r="N355" s="58"/>
      <c r="O355" s="58"/>
      <c r="P355" s="58"/>
      <c r="Q355" s="58"/>
      <c r="R355" s="58"/>
      <c r="S355" s="58"/>
    </row>
    <row r="356" spans="1:19" x14ac:dyDescent="0.25">
      <c r="A356" s="58"/>
      <c r="B356" s="58"/>
      <c r="C356" s="58"/>
      <c r="D356" s="58"/>
      <c r="E356" s="58"/>
      <c r="F356" s="58"/>
      <c r="G356" s="58"/>
      <c r="H356" s="58"/>
      <c r="I356" s="58"/>
      <c r="J356" s="58"/>
      <c r="K356" s="58"/>
      <c r="L356" s="58"/>
      <c r="M356" s="58"/>
      <c r="N356" s="58"/>
      <c r="O356" s="58"/>
      <c r="P356" s="58"/>
      <c r="Q356" s="58"/>
      <c r="R356" s="58"/>
      <c r="S356" s="58"/>
    </row>
    <row r="357" spans="1:19" x14ac:dyDescent="0.25">
      <c r="A357" s="58"/>
      <c r="B357" s="58"/>
      <c r="C357" s="58"/>
      <c r="D357" s="58"/>
      <c r="E357" s="58"/>
      <c r="F357" s="58"/>
      <c r="G357" s="58"/>
      <c r="H357" s="58"/>
      <c r="I357" s="58"/>
      <c r="J357" s="58"/>
      <c r="K357" s="58"/>
      <c r="L357" s="58"/>
      <c r="M357" s="58"/>
      <c r="N357" s="58"/>
      <c r="O357" s="58"/>
      <c r="P357" s="58"/>
      <c r="Q357" s="58"/>
      <c r="R357" s="58"/>
      <c r="S357" s="58"/>
    </row>
    <row r="358" spans="1:19" x14ac:dyDescent="0.25">
      <c r="A358" s="58"/>
      <c r="B358" s="58"/>
      <c r="C358" s="58"/>
      <c r="D358" s="58"/>
      <c r="E358" s="58"/>
      <c r="F358" s="58"/>
      <c r="G358" s="58"/>
      <c r="H358" s="58"/>
      <c r="I358" s="58"/>
      <c r="J358" s="58"/>
      <c r="K358" s="58"/>
      <c r="L358" s="58"/>
      <c r="M358" s="58"/>
      <c r="N358" s="58"/>
      <c r="O358" s="58"/>
      <c r="P358" s="58"/>
      <c r="Q358" s="58"/>
      <c r="R358" s="58"/>
      <c r="S358" s="58"/>
    </row>
    <row r="359" spans="1:19" x14ac:dyDescent="0.25">
      <c r="A359" s="58"/>
      <c r="B359" s="58"/>
      <c r="C359" s="58"/>
      <c r="D359" s="58"/>
      <c r="E359" s="58"/>
      <c r="F359" s="58"/>
      <c r="G359" s="58"/>
      <c r="H359" s="58"/>
      <c r="I359" s="58"/>
      <c r="J359" s="58"/>
      <c r="K359" s="58"/>
      <c r="L359" s="58"/>
      <c r="M359" s="58"/>
      <c r="N359" s="58"/>
      <c r="O359" s="58"/>
      <c r="P359" s="58"/>
      <c r="Q359" s="58"/>
      <c r="R359" s="58"/>
      <c r="S359" s="58"/>
    </row>
    <row r="360" spans="1:19" x14ac:dyDescent="0.25">
      <c r="A360" s="58"/>
      <c r="B360" s="58"/>
      <c r="C360" s="58"/>
      <c r="D360" s="58"/>
      <c r="E360" s="58"/>
      <c r="F360" s="58"/>
      <c r="G360" s="58"/>
      <c r="H360" s="58"/>
      <c r="I360" s="58"/>
      <c r="J360" s="58"/>
      <c r="K360" s="58"/>
      <c r="L360" s="58"/>
      <c r="M360" s="58"/>
      <c r="N360" s="58"/>
      <c r="O360" s="58"/>
      <c r="P360" s="58"/>
      <c r="Q360" s="58"/>
      <c r="R360" s="58"/>
      <c r="S360" s="58"/>
    </row>
    <row r="361" spans="1:19" x14ac:dyDescent="0.25">
      <c r="A361" s="58"/>
      <c r="B361" s="58"/>
      <c r="C361" s="58"/>
      <c r="D361" s="58"/>
      <c r="E361" s="58"/>
      <c r="F361" s="58"/>
      <c r="G361" s="58"/>
      <c r="H361" s="58"/>
      <c r="I361" s="58"/>
      <c r="J361" s="58"/>
      <c r="K361" s="58"/>
      <c r="L361" s="58"/>
      <c r="M361" s="58"/>
      <c r="N361" s="58"/>
      <c r="O361" s="58"/>
      <c r="P361" s="58"/>
      <c r="Q361" s="58"/>
      <c r="R361" s="58"/>
      <c r="S361" s="58"/>
    </row>
    <row r="362" spans="1:19" x14ac:dyDescent="0.25">
      <c r="A362" s="58"/>
      <c r="B362" s="58"/>
      <c r="C362" s="58"/>
      <c r="D362" s="58"/>
      <c r="E362" s="58"/>
      <c r="F362" s="58"/>
      <c r="G362" s="58"/>
      <c r="H362" s="58"/>
      <c r="I362" s="58"/>
      <c r="J362" s="58"/>
      <c r="K362" s="58"/>
      <c r="L362" s="58"/>
      <c r="M362" s="58"/>
      <c r="N362" s="58"/>
      <c r="O362" s="58"/>
      <c r="P362" s="58"/>
      <c r="Q362" s="58"/>
      <c r="R362" s="58"/>
      <c r="S362" s="58"/>
    </row>
    <row r="363" spans="1:19" x14ac:dyDescent="0.25">
      <c r="A363" s="58"/>
      <c r="B363" s="58"/>
      <c r="C363" s="58"/>
      <c r="D363" s="58"/>
      <c r="E363" s="58"/>
      <c r="F363" s="58"/>
      <c r="G363" s="58"/>
      <c r="H363" s="58"/>
      <c r="I363" s="58"/>
      <c r="J363" s="58"/>
      <c r="K363" s="58"/>
      <c r="L363" s="58"/>
      <c r="M363" s="58"/>
      <c r="N363" s="58"/>
      <c r="O363" s="58"/>
      <c r="P363" s="58"/>
      <c r="Q363" s="58"/>
      <c r="R363" s="58"/>
      <c r="S363" s="58"/>
    </row>
    <row r="364" spans="1:19" x14ac:dyDescent="0.25">
      <c r="A364" s="58"/>
      <c r="B364" s="58"/>
      <c r="C364" s="58"/>
      <c r="D364" s="58"/>
      <c r="E364" s="58"/>
      <c r="F364" s="58"/>
      <c r="G364" s="58"/>
      <c r="H364" s="58"/>
      <c r="I364" s="58"/>
      <c r="J364" s="58"/>
      <c r="K364" s="58"/>
      <c r="L364" s="58"/>
      <c r="M364" s="58"/>
      <c r="N364" s="58"/>
      <c r="O364" s="58"/>
      <c r="P364" s="58"/>
      <c r="Q364" s="58"/>
      <c r="R364" s="58"/>
      <c r="S364" s="58"/>
    </row>
    <row r="365" spans="1:19" x14ac:dyDescent="0.25">
      <c r="A365" s="58"/>
      <c r="B365" s="58"/>
      <c r="C365" s="58"/>
      <c r="D365" s="58"/>
      <c r="E365" s="58"/>
      <c r="F365" s="58"/>
      <c r="G365" s="58"/>
      <c r="H365" s="58"/>
      <c r="I365" s="58"/>
      <c r="J365" s="58"/>
      <c r="K365" s="58"/>
      <c r="L365" s="58"/>
      <c r="M365" s="58"/>
      <c r="N365" s="58"/>
      <c r="O365" s="58"/>
      <c r="P365" s="58"/>
      <c r="Q365" s="58"/>
      <c r="R365" s="58"/>
      <c r="S365" s="58"/>
    </row>
    <row r="366" spans="1:19" x14ac:dyDescent="0.25">
      <c r="A366" s="58"/>
      <c r="B366" s="58"/>
      <c r="C366" s="58"/>
      <c r="D366" s="58"/>
      <c r="E366" s="58"/>
      <c r="F366" s="58"/>
      <c r="G366" s="58"/>
      <c r="H366" s="58"/>
      <c r="I366" s="58"/>
      <c r="J366" s="58"/>
      <c r="K366" s="58"/>
      <c r="L366" s="58"/>
      <c r="M366" s="58"/>
      <c r="N366" s="58"/>
      <c r="O366" s="58"/>
      <c r="P366" s="58"/>
      <c r="Q366" s="58"/>
      <c r="R366" s="58"/>
      <c r="S366" s="58"/>
    </row>
    <row r="367" spans="1:19" x14ac:dyDescent="0.25">
      <c r="A367" s="58"/>
      <c r="B367" s="58"/>
      <c r="C367" s="58"/>
      <c r="D367" s="58"/>
      <c r="E367" s="58"/>
      <c r="F367" s="58"/>
      <c r="G367" s="58"/>
      <c r="H367" s="58"/>
      <c r="I367" s="58"/>
      <c r="J367" s="58"/>
      <c r="K367" s="58"/>
      <c r="L367" s="58"/>
      <c r="M367" s="58"/>
      <c r="N367" s="58"/>
      <c r="O367" s="58"/>
      <c r="P367" s="58"/>
      <c r="Q367" s="58"/>
      <c r="R367" s="58"/>
      <c r="S367" s="58"/>
    </row>
    <row r="368" spans="1:19" x14ac:dyDescent="0.25">
      <c r="A368" s="58"/>
      <c r="B368" s="58"/>
      <c r="C368" s="58"/>
      <c r="D368" s="58"/>
      <c r="E368" s="58"/>
      <c r="F368" s="58"/>
      <c r="G368" s="58"/>
      <c r="H368" s="58"/>
      <c r="I368" s="58"/>
      <c r="J368" s="58"/>
      <c r="K368" s="58"/>
      <c r="L368" s="58"/>
      <c r="M368" s="58"/>
      <c r="N368" s="58"/>
      <c r="O368" s="58"/>
      <c r="P368" s="58"/>
      <c r="Q368" s="58"/>
      <c r="R368" s="58"/>
      <c r="S368" s="58"/>
    </row>
    <row r="369" spans="1:19" x14ac:dyDescent="0.25">
      <c r="A369" s="58"/>
      <c r="B369" s="58"/>
      <c r="C369" s="58"/>
      <c r="D369" s="58"/>
      <c r="E369" s="58"/>
      <c r="F369" s="58"/>
      <c r="G369" s="58"/>
      <c r="H369" s="58"/>
      <c r="I369" s="58"/>
      <c r="J369" s="58"/>
      <c r="K369" s="58"/>
      <c r="L369" s="58"/>
      <c r="M369" s="58"/>
      <c r="N369" s="58"/>
      <c r="O369" s="58"/>
      <c r="P369" s="58"/>
      <c r="Q369" s="58"/>
      <c r="R369" s="58"/>
      <c r="S369" s="58"/>
    </row>
    <row r="370" spans="1:19" x14ac:dyDescent="0.25">
      <c r="A370" s="58"/>
      <c r="B370" s="58"/>
      <c r="C370" s="58"/>
      <c r="D370" s="58"/>
      <c r="E370" s="58"/>
      <c r="F370" s="58"/>
      <c r="G370" s="58"/>
      <c r="H370" s="58"/>
      <c r="I370" s="58"/>
      <c r="J370" s="58"/>
      <c r="K370" s="58"/>
      <c r="L370" s="58"/>
      <c r="M370" s="58"/>
      <c r="N370" s="58"/>
      <c r="O370" s="58"/>
      <c r="P370" s="58"/>
      <c r="Q370" s="58"/>
      <c r="R370" s="58"/>
      <c r="S370" s="58"/>
    </row>
    <row r="371" spans="1:19" x14ac:dyDescent="0.25">
      <c r="A371" s="58"/>
      <c r="B371" s="58"/>
      <c r="C371" s="58"/>
      <c r="D371" s="58"/>
      <c r="E371" s="58"/>
      <c r="F371" s="58"/>
      <c r="G371" s="58"/>
      <c r="H371" s="58"/>
      <c r="I371" s="58"/>
      <c r="J371" s="58"/>
      <c r="K371" s="58"/>
      <c r="L371" s="58"/>
      <c r="M371" s="58"/>
      <c r="N371" s="58"/>
      <c r="O371" s="58"/>
      <c r="P371" s="58"/>
      <c r="Q371" s="58"/>
      <c r="R371" s="58"/>
      <c r="S371" s="58"/>
    </row>
    <row r="372" spans="1:19" x14ac:dyDescent="0.25">
      <c r="A372" s="58"/>
      <c r="B372" s="58"/>
      <c r="C372" s="58"/>
      <c r="D372" s="58"/>
      <c r="E372" s="58"/>
      <c r="F372" s="58"/>
      <c r="G372" s="58"/>
      <c r="H372" s="58"/>
      <c r="I372" s="58"/>
      <c r="J372" s="58"/>
      <c r="K372" s="58"/>
      <c r="L372" s="58"/>
      <c r="M372" s="58"/>
      <c r="N372" s="58"/>
      <c r="O372" s="58"/>
      <c r="P372" s="58"/>
      <c r="Q372" s="58"/>
      <c r="R372" s="58"/>
      <c r="S372" s="58"/>
    </row>
    <row r="373" spans="1:19" x14ac:dyDescent="0.25">
      <c r="A373" s="58"/>
      <c r="B373" s="58"/>
      <c r="C373" s="58"/>
      <c r="D373" s="58"/>
      <c r="E373" s="58"/>
      <c r="F373" s="58"/>
      <c r="G373" s="58"/>
      <c r="H373" s="58"/>
      <c r="I373" s="58"/>
      <c r="J373" s="58"/>
      <c r="K373" s="58"/>
      <c r="L373" s="58"/>
      <c r="M373" s="58"/>
      <c r="N373" s="58"/>
      <c r="O373" s="58"/>
      <c r="P373" s="58"/>
      <c r="Q373" s="58"/>
      <c r="R373" s="58"/>
      <c r="S373" s="58"/>
    </row>
    <row r="374" spans="1:19" x14ac:dyDescent="0.25">
      <c r="A374" s="58"/>
      <c r="B374" s="58"/>
      <c r="C374" s="58"/>
      <c r="D374" s="58"/>
      <c r="E374" s="58"/>
      <c r="F374" s="58"/>
      <c r="G374" s="58"/>
      <c r="H374" s="58"/>
      <c r="I374" s="58"/>
      <c r="J374" s="58"/>
      <c r="K374" s="58"/>
      <c r="L374" s="58"/>
      <c r="M374" s="58"/>
      <c r="N374" s="58"/>
      <c r="O374" s="58"/>
      <c r="P374" s="58"/>
      <c r="Q374" s="58"/>
      <c r="R374" s="58"/>
      <c r="S374" s="58"/>
    </row>
    <row r="375" spans="1:19" x14ac:dyDescent="0.25">
      <c r="A375" s="58"/>
      <c r="B375" s="58"/>
      <c r="C375" s="58"/>
      <c r="D375" s="58"/>
      <c r="E375" s="58"/>
      <c r="F375" s="58"/>
      <c r="G375" s="58"/>
      <c r="H375" s="58"/>
      <c r="I375" s="58"/>
      <c r="J375" s="58"/>
      <c r="K375" s="58"/>
      <c r="L375" s="58"/>
      <c r="M375" s="58"/>
      <c r="N375" s="58"/>
      <c r="O375" s="58"/>
      <c r="P375" s="58"/>
      <c r="Q375" s="58"/>
      <c r="R375" s="58"/>
      <c r="S375" s="58"/>
    </row>
    <row r="376" spans="1:19" x14ac:dyDescent="0.25">
      <c r="A376" s="58"/>
      <c r="B376" s="58"/>
      <c r="C376" s="58"/>
      <c r="D376" s="58"/>
      <c r="E376" s="58"/>
      <c r="F376" s="58"/>
      <c r="G376" s="58"/>
      <c r="H376" s="58"/>
      <c r="I376" s="58"/>
      <c r="J376" s="58"/>
      <c r="K376" s="58"/>
      <c r="L376" s="58"/>
      <c r="M376" s="58"/>
      <c r="N376" s="58"/>
      <c r="O376" s="58"/>
      <c r="P376" s="58"/>
      <c r="Q376" s="58"/>
      <c r="R376" s="58"/>
      <c r="S376" s="58"/>
    </row>
    <row r="377" spans="1:19" x14ac:dyDescent="0.25">
      <c r="A377" s="58"/>
      <c r="B377" s="58"/>
      <c r="C377" s="58"/>
      <c r="D377" s="58"/>
      <c r="E377" s="58"/>
      <c r="F377" s="58"/>
      <c r="G377" s="58"/>
      <c r="H377" s="58"/>
      <c r="I377" s="58"/>
      <c r="J377" s="58"/>
      <c r="K377" s="58"/>
      <c r="L377" s="58"/>
      <c r="M377" s="58"/>
      <c r="N377" s="58"/>
      <c r="O377" s="58"/>
      <c r="P377" s="58"/>
      <c r="Q377" s="58"/>
      <c r="R377" s="58"/>
      <c r="S377" s="58"/>
    </row>
    <row r="378" spans="1:19" x14ac:dyDescent="0.25">
      <c r="A378" s="58"/>
      <c r="B378" s="58"/>
      <c r="C378" s="58"/>
      <c r="D378" s="58"/>
      <c r="E378" s="58"/>
      <c r="F378" s="58"/>
      <c r="G378" s="58"/>
      <c r="H378" s="58"/>
      <c r="I378" s="58"/>
      <c r="J378" s="58"/>
      <c r="K378" s="58"/>
      <c r="L378" s="58"/>
      <c r="M378" s="58"/>
      <c r="N378" s="58"/>
      <c r="O378" s="58"/>
      <c r="P378" s="58"/>
      <c r="Q378" s="58"/>
      <c r="R378" s="58"/>
      <c r="S378" s="58"/>
    </row>
    <row r="379" spans="1:19" x14ac:dyDescent="0.25">
      <c r="A379" s="58"/>
      <c r="B379" s="58"/>
      <c r="C379" s="58"/>
      <c r="D379" s="58"/>
      <c r="E379" s="58"/>
      <c r="F379" s="58"/>
      <c r="G379" s="58"/>
      <c r="H379" s="58"/>
      <c r="I379" s="58"/>
      <c r="J379" s="58"/>
      <c r="K379" s="58"/>
      <c r="L379" s="58"/>
      <c r="M379" s="58"/>
      <c r="N379" s="58"/>
      <c r="O379" s="58"/>
      <c r="P379" s="58"/>
      <c r="Q379" s="58"/>
      <c r="R379" s="58"/>
      <c r="S379" s="58"/>
    </row>
    <row r="380" spans="1:19" x14ac:dyDescent="0.25">
      <c r="A380" s="58"/>
      <c r="B380" s="58"/>
      <c r="C380" s="58"/>
      <c r="D380" s="58"/>
      <c r="E380" s="58"/>
      <c r="F380" s="58"/>
      <c r="G380" s="58"/>
      <c r="H380" s="58"/>
      <c r="I380" s="58"/>
      <c r="J380" s="58"/>
      <c r="K380" s="58"/>
      <c r="L380" s="58"/>
      <c r="M380" s="58"/>
      <c r="N380" s="58"/>
      <c r="O380" s="58"/>
      <c r="P380" s="58"/>
      <c r="Q380" s="58"/>
      <c r="R380" s="58"/>
      <c r="S380" s="58"/>
    </row>
    <row r="381" spans="1:19" x14ac:dyDescent="0.25">
      <c r="A381" s="58"/>
      <c r="B381" s="58"/>
      <c r="C381" s="58"/>
      <c r="D381" s="58"/>
      <c r="E381" s="58"/>
      <c r="F381" s="58"/>
      <c r="G381" s="58"/>
      <c r="H381" s="58"/>
      <c r="I381" s="58"/>
      <c r="J381" s="58"/>
      <c r="K381" s="58"/>
      <c r="L381" s="58"/>
      <c r="M381" s="58"/>
      <c r="N381" s="58"/>
      <c r="O381" s="58"/>
      <c r="P381" s="58"/>
      <c r="Q381" s="58"/>
      <c r="R381" s="58"/>
      <c r="S381" s="58"/>
    </row>
    <row r="382" spans="1:19" x14ac:dyDescent="0.25">
      <c r="A382" s="58"/>
      <c r="B382" s="58"/>
      <c r="C382" s="58"/>
      <c r="D382" s="58"/>
      <c r="E382" s="58"/>
      <c r="F382" s="58"/>
      <c r="G382" s="58"/>
      <c r="H382" s="58"/>
      <c r="I382" s="58"/>
      <c r="J382" s="58"/>
      <c r="K382" s="58"/>
      <c r="L382" s="58"/>
      <c r="M382" s="58"/>
      <c r="N382" s="58"/>
      <c r="O382" s="58"/>
      <c r="P382" s="58"/>
      <c r="Q382" s="58"/>
      <c r="R382" s="58"/>
      <c r="S382" s="58"/>
    </row>
    <row r="383" spans="1:19" x14ac:dyDescent="0.25">
      <c r="A383" s="58"/>
      <c r="B383" s="58"/>
      <c r="C383" s="58"/>
      <c r="D383" s="58"/>
      <c r="E383" s="58"/>
      <c r="F383" s="58"/>
      <c r="G383" s="58"/>
      <c r="H383" s="58"/>
      <c r="I383" s="58"/>
      <c r="J383" s="58"/>
      <c r="K383" s="58"/>
      <c r="L383" s="58"/>
      <c r="M383" s="58"/>
      <c r="N383" s="58"/>
      <c r="O383" s="58"/>
      <c r="P383" s="58"/>
      <c r="Q383" s="58"/>
      <c r="R383" s="58"/>
      <c r="S383" s="58"/>
    </row>
    <row r="384" spans="1:19" x14ac:dyDescent="0.25">
      <c r="A384" s="58"/>
      <c r="B384" s="58"/>
      <c r="C384" s="58"/>
      <c r="D384" s="58"/>
      <c r="E384" s="58"/>
      <c r="F384" s="58"/>
      <c r="G384" s="58"/>
      <c r="H384" s="58"/>
      <c r="I384" s="58"/>
      <c r="J384" s="58"/>
      <c r="K384" s="58"/>
      <c r="L384" s="58"/>
      <c r="M384" s="58"/>
      <c r="N384" s="58"/>
      <c r="O384" s="58"/>
      <c r="P384" s="58"/>
      <c r="Q384" s="58"/>
      <c r="R384" s="58"/>
      <c r="S384" s="58"/>
    </row>
    <row r="385" spans="1:19" x14ac:dyDescent="0.25">
      <c r="A385" s="58"/>
      <c r="B385" s="58"/>
      <c r="C385" s="58"/>
      <c r="D385" s="58"/>
      <c r="E385" s="58"/>
      <c r="F385" s="58"/>
      <c r="G385" s="58"/>
      <c r="H385" s="58"/>
      <c r="I385" s="58"/>
      <c r="J385" s="58"/>
      <c r="K385" s="58"/>
      <c r="L385" s="58"/>
      <c r="M385" s="58"/>
      <c r="N385" s="58"/>
      <c r="O385" s="58"/>
      <c r="P385" s="58"/>
      <c r="Q385" s="58"/>
      <c r="R385" s="58"/>
      <c r="S385" s="58"/>
    </row>
    <row r="386" spans="1:19" x14ac:dyDescent="0.25">
      <c r="A386" s="58"/>
      <c r="B386" s="58"/>
      <c r="C386" s="58"/>
      <c r="D386" s="58"/>
      <c r="E386" s="58"/>
      <c r="F386" s="58"/>
      <c r="G386" s="58"/>
      <c r="H386" s="58"/>
      <c r="I386" s="58"/>
      <c r="J386" s="58"/>
      <c r="K386" s="58"/>
      <c r="L386" s="58"/>
      <c r="M386" s="58"/>
      <c r="N386" s="58"/>
      <c r="O386" s="58"/>
      <c r="P386" s="58"/>
      <c r="Q386" s="58"/>
      <c r="R386" s="58"/>
      <c r="S386" s="58"/>
    </row>
    <row r="387" spans="1:19" x14ac:dyDescent="0.25">
      <c r="A387" s="58"/>
      <c r="B387" s="58"/>
      <c r="C387" s="58"/>
      <c r="D387" s="58"/>
      <c r="E387" s="58"/>
      <c r="F387" s="58"/>
      <c r="G387" s="58"/>
      <c r="H387" s="58"/>
      <c r="I387" s="58"/>
      <c r="J387" s="58"/>
      <c r="K387" s="58"/>
      <c r="L387" s="58"/>
      <c r="M387" s="58"/>
      <c r="N387" s="58"/>
      <c r="O387" s="58"/>
      <c r="P387" s="58"/>
      <c r="Q387" s="58"/>
      <c r="R387" s="58"/>
      <c r="S387" s="58"/>
    </row>
    <row r="388" spans="1:19" x14ac:dyDescent="0.25">
      <c r="A388" s="58"/>
      <c r="B388" s="58"/>
      <c r="C388" s="58"/>
      <c r="D388" s="58"/>
      <c r="E388" s="58"/>
      <c r="F388" s="58"/>
      <c r="G388" s="58"/>
      <c r="H388" s="58"/>
      <c r="I388" s="58"/>
      <c r="J388" s="58"/>
      <c r="K388" s="58"/>
      <c r="L388" s="58"/>
      <c r="M388" s="58"/>
      <c r="N388" s="58"/>
      <c r="O388" s="58"/>
      <c r="P388" s="58"/>
      <c r="Q388" s="58"/>
      <c r="R388" s="58"/>
      <c r="S388" s="58"/>
    </row>
    <row r="389" spans="1:19" x14ac:dyDescent="0.25">
      <c r="A389" s="58"/>
      <c r="B389" s="58"/>
      <c r="C389" s="58"/>
      <c r="D389" s="58"/>
      <c r="E389" s="58"/>
      <c r="F389" s="58"/>
      <c r="G389" s="58"/>
      <c r="H389" s="58"/>
      <c r="I389" s="58"/>
      <c r="J389" s="58"/>
      <c r="K389" s="58"/>
      <c r="L389" s="58"/>
      <c r="M389" s="58"/>
      <c r="N389" s="58"/>
      <c r="O389" s="58"/>
      <c r="P389" s="58"/>
      <c r="Q389" s="58"/>
      <c r="R389" s="58"/>
      <c r="S389" s="58"/>
    </row>
    <row r="390" spans="1:19" x14ac:dyDescent="0.25">
      <c r="A390" s="58"/>
      <c r="B390" s="58"/>
      <c r="C390" s="58"/>
      <c r="D390" s="58"/>
      <c r="E390" s="58"/>
      <c r="F390" s="58"/>
      <c r="G390" s="58"/>
      <c r="H390" s="58"/>
      <c r="I390" s="58"/>
      <c r="J390" s="58"/>
      <c r="K390" s="58"/>
      <c r="L390" s="58"/>
      <c r="M390" s="58"/>
      <c r="N390" s="58"/>
      <c r="O390" s="58"/>
      <c r="P390" s="58"/>
      <c r="Q390" s="58"/>
      <c r="R390" s="58"/>
      <c r="S390" s="58"/>
    </row>
    <row r="391" spans="1:19" x14ac:dyDescent="0.25">
      <c r="A391" s="58"/>
      <c r="B391" s="58"/>
      <c r="C391" s="58"/>
      <c r="D391" s="58"/>
      <c r="E391" s="58"/>
      <c r="F391" s="58"/>
      <c r="G391" s="58"/>
      <c r="H391" s="58"/>
      <c r="I391" s="58"/>
      <c r="J391" s="58"/>
      <c r="K391" s="58"/>
      <c r="L391" s="58"/>
      <c r="M391" s="58"/>
      <c r="N391" s="58"/>
      <c r="O391" s="58"/>
      <c r="P391" s="58"/>
      <c r="Q391" s="58"/>
      <c r="R391" s="58"/>
      <c r="S391" s="58"/>
    </row>
    <row r="392" spans="1:19" x14ac:dyDescent="0.25">
      <c r="A392" s="58"/>
      <c r="B392" s="58"/>
      <c r="C392" s="58"/>
      <c r="D392" s="58"/>
      <c r="E392" s="58"/>
      <c r="F392" s="58"/>
      <c r="G392" s="58"/>
      <c r="H392" s="58"/>
      <c r="I392" s="58"/>
      <c r="J392" s="58"/>
      <c r="K392" s="58"/>
      <c r="L392" s="58"/>
      <c r="M392" s="58"/>
      <c r="N392" s="58"/>
      <c r="O392" s="58"/>
      <c r="P392" s="58"/>
      <c r="Q392" s="58"/>
      <c r="R392" s="58"/>
      <c r="S392" s="58"/>
    </row>
    <row r="393" spans="1:19" x14ac:dyDescent="0.25">
      <c r="A393" s="58"/>
      <c r="B393" s="58"/>
      <c r="C393" s="58"/>
      <c r="D393" s="58"/>
      <c r="E393" s="58"/>
      <c r="F393" s="58"/>
      <c r="G393" s="58"/>
      <c r="H393" s="58"/>
      <c r="I393" s="58"/>
      <c r="J393" s="58"/>
      <c r="K393" s="58"/>
      <c r="L393" s="58"/>
      <c r="M393" s="58"/>
      <c r="N393" s="58"/>
      <c r="O393" s="58"/>
      <c r="P393" s="58"/>
      <c r="Q393" s="58"/>
      <c r="R393" s="58"/>
      <c r="S393" s="58"/>
    </row>
    <row r="394" spans="1:19" x14ac:dyDescent="0.25">
      <c r="A394" s="58"/>
      <c r="B394" s="58"/>
      <c r="C394" s="58"/>
      <c r="D394" s="58"/>
      <c r="E394" s="58"/>
      <c r="F394" s="58"/>
      <c r="G394" s="58"/>
      <c r="H394" s="58"/>
      <c r="I394" s="58"/>
      <c r="J394" s="58"/>
      <c r="K394" s="58"/>
      <c r="L394" s="58"/>
      <c r="M394" s="58"/>
      <c r="N394" s="58"/>
      <c r="O394" s="58"/>
      <c r="P394" s="58"/>
      <c r="Q394" s="58"/>
      <c r="R394" s="58"/>
      <c r="S394" s="58"/>
    </row>
    <row r="395" spans="1:19" x14ac:dyDescent="0.25">
      <c r="A395" s="58"/>
      <c r="B395" s="58"/>
      <c r="C395" s="58"/>
      <c r="D395" s="58"/>
      <c r="E395" s="58"/>
      <c r="F395" s="58"/>
      <c r="G395" s="58"/>
      <c r="H395" s="58"/>
      <c r="I395" s="58"/>
      <c r="J395" s="58"/>
      <c r="K395" s="58"/>
      <c r="L395" s="58"/>
      <c r="M395" s="58"/>
      <c r="N395" s="58"/>
      <c r="O395" s="58"/>
      <c r="P395" s="58"/>
      <c r="Q395" s="58"/>
      <c r="R395" s="58"/>
      <c r="S395" s="58"/>
    </row>
    <row r="396" spans="1:19" x14ac:dyDescent="0.25">
      <c r="A396" s="58"/>
      <c r="B396" s="58"/>
      <c r="C396" s="58"/>
      <c r="D396" s="58"/>
      <c r="E396" s="58"/>
      <c r="F396" s="58"/>
      <c r="G396" s="58"/>
      <c r="H396" s="58"/>
      <c r="I396" s="58"/>
      <c r="J396" s="58"/>
      <c r="K396" s="58"/>
      <c r="L396" s="58"/>
      <c r="M396" s="58"/>
      <c r="N396" s="58"/>
      <c r="O396" s="58"/>
      <c r="P396" s="58"/>
      <c r="Q396" s="58"/>
      <c r="R396" s="58"/>
      <c r="S396" s="58"/>
    </row>
    <row r="397" spans="1:19" x14ac:dyDescent="0.25">
      <c r="A397" s="58"/>
      <c r="B397" s="58"/>
      <c r="C397" s="58"/>
      <c r="D397" s="58"/>
      <c r="E397" s="58"/>
      <c r="F397" s="58"/>
      <c r="G397" s="58"/>
      <c r="H397" s="58"/>
      <c r="I397" s="58"/>
      <c r="J397" s="58"/>
      <c r="K397" s="58"/>
      <c r="L397" s="58"/>
      <c r="M397" s="58"/>
      <c r="N397" s="58"/>
      <c r="O397" s="58"/>
      <c r="P397" s="58"/>
      <c r="Q397" s="58"/>
      <c r="R397" s="58"/>
      <c r="S397" s="58"/>
    </row>
    <row r="398" spans="1:19" x14ac:dyDescent="0.25">
      <c r="A398" s="58"/>
      <c r="B398" s="58"/>
      <c r="C398" s="58"/>
      <c r="D398" s="58"/>
      <c r="E398" s="58"/>
      <c r="F398" s="58"/>
      <c r="G398" s="58"/>
      <c r="H398" s="58"/>
      <c r="I398" s="58"/>
      <c r="J398" s="58"/>
      <c r="K398" s="58"/>
      <c r="L398" s="58"/>
      <c r="M398" s="58"/>
      <c r="N398" s="58"/>
      <c r="O398" s="58"/>
      <c r="P398" s="58"/>
      <c r="Q398" s="58"/>
      <c r="R398" s="58"/>
      <c r="S398" s="58"/>
    </row>
    <row r="399" spans="1:19" x14ac:dyDescent="0.25">
      <c r="A399" s="58"/>
      <c r="B399" s="58"/>
      <c r="C399" s="58"/>
      <c r="D399" s="58"/>
      <c r="E399" s="58"/>
      <c r="F399" s="58"/>
      <c r="G399" s="58"/>
      <c r="H399" s="58"/>
      <c r="I399" s="58"/>
      <c r="J399" s="58"/>
      <c r="K399" s="58"/>
      <c r="L399" s="58"/>
      <c r="M399" s="58"/>
      <c r="N399" s="58"/>
      <c r="O399" s="58"/>
      <c r="P399" s="58"/>
      <c r="Q399" s="58"/>
      <c r="R399" s="58"/>
      <c r="S399" s="58"/>
    </row>
    <row r="400" spans="1:19" x14ac:dyDescent="0.25">
      <c r="A400" s="58"/>
      <c r="B400" s="58"/>
      <c r="C400" s="58"/>
      <c r="D400" s="58"/>
      <c r="E400" s="58"/>
      <c r="F400" s="58"/>
      <c r="G400" s="58"/>
      <c r="H400" s="58"/>
      <c r="I400" s="58"/>
      <c r="J400" s="58"/>
      <c r="K400" s="58"/>
      <c r="L400" s="58"/>
      <c r="M400" s="58"/>
      <c r="N400" s="58"/>
      <c r="O400" s="58"/>
      <c r="P400" s="58"/>
      <c r="Q400" s="58"/>
      <c r="R400" s="58"/>
      <c r="S400" s="58"/>
    </row>
    <row r="401" spans="1:19" x14ac:dyDescent="0.25">
      <c r="A401" s="58"/>
      <c r="B401" s="58"/>
      <c r="C401" s="58"/>
      <c r="D401" s="58"/>
      <c r="E401" s="58"/>
      <c r="F401" s="58"/>
      <c r="G401" s="58"/>
      <c r="H401" s="58"/>
      <c r="I401" s="58"/>
      <c r="J401" s="58"/>
      <c r="K401" s="58"/>
      <c r="L401" s="58"/>
      <c r="M401" s="58"/>
      <c r="N401" s="58"/>
      <c r="O401" s="58"/>
      <c r="P401" s="58"/>
      <c r="Q401" s="58"/>
      <c r="R401" s="58"/>
      <c r="S401" s="58"/>
    </row>
  </sheetData>
  <mergeCells count="32">
    <mergeCell ref="A1:X1"/>
    <mergeCell ref="A36:A38"/>
    <mergeCell ref="C34:G34"/>
    <mergeCell ref="A39:A41"/>
    <mergeCell ref="D47:P47"/>
    <mergeCell ref="P6:R6"/>
    <mergeCell ref="A2:F2"/>
    <mergeCell ref="G2:L2"/>
    <mergeCell ref="M2:R2"/>
    <mergeCell ref="A6:C6"/>
    <mergeCell ref="D6:F6"/>
    <mergeCell ref="G6:I6"/>
    <mergeCell ref="B71:G71"/>
    <mergeCell ref="D112:P112"/>
    <mergeCell ref="Y2:AD2"/>
    <mergeCell ref="Y6:AA6"/>
    <mergeCell ref="AB6:AD6"/>
    <mergeCell ref="S2:X2"/>
    <mergeCell ref="S6:U6"/>
    <mergeCell ref="V6:X6"/>
    <mergeCell ref="B75:F75"/>
    <mergeCell ref="J6:L6"/>
    <mergeCell ref="M6:O6"/>
    <mergeCell ref="K75:O75"/>
    <mergeCell ref="A83:H83"/>
    <mergeCell ref="K83:Q83"/>
    <mergeCell ref="D160:P160"/>
    <mergeCell ref="D208:P208"/>
    <mergeCell ref="D256:P256"/>
    <mergeCell ref="D299:P299"/>
    <mergeCell ref="A104:F104"/>
    <mergeCell ref="L104:Q10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FEBA6-5BD2-42DC-9283-DEBB2D7A4ACC}">
  <dimension ref="A1:AA35"/>
  <sheetViews>
    <sheetView zoomScale="110" zoomScaleNormal="110" workbookViewId="0">
      <selection sqref="A1:S1"/>
    </sheetView>
  </sheetViews>
  <sheetFormatPr defaultRowHeight="15" x14ac:dyDescent="0.25"/>
  <cols>
    <col min="1" max="1" width="18" bestFit="1" customWidth="1"/>
    <col min="2" max="4" width="9.5703125" customWidth="1"/>
    <col min="5" max="19" width="9.5703125" bestFit="1" customWidth="1"/>
  </cols>
  <sheetData>
    <row r="1" spans="1:27" x14ac:dyDescent="0.25">
      <c r="A1" s="273" t="s">
        <v>38</v>
      </c>
      <c r="B1" s="274"/>
      <c r="C1" s="274"/>
      <c r="D1" s="274"/>
      <c r="E1" s="274"/>
      <c r="F1" s="274"/>
      <c r="G1" s="274"/>
      <c r="H1" s="274"/>
      <c r="I1" s="274"/>
      <c r="J1" s="274"/>
      <c r="K1" s="274"/>
      <c r="L1" s="274"/>
      <c r="M1" s="274"/>
      <c r="N1" s="274"/>
      <c r="O1" s="274"/>
      <c r="P1" s="274"/>
      <c r="Q1" s="274"/>
      <c r="R1" s="274"/>
      <c r="S1" s="274"/>
      <c r="T1" s="142"/>
      <c r="U1" s="142"/>
      <c r="V1" s="142"/>
      <c r="W1" s="142"/>
      <c r="X1" s="142"/>
      <c r="Y1" s="142"/>
      <c r="Z1" s="142"/>
      <c r="AA1" s="142"/>
    </row>
    <row r="2" spans="1:27" x14ac:dyDescent="0.25">
      <c r="A2" s="141"/>
      <c r="B2" s="267" t="s">
        <v>122</v>
      </c>
      <c r="C2" s="268"/>
      <c r="D2" s="269"/>
      <c r="E2" s="267" t="s">
        <v>57</v>
      </c>
      <c r="F2" s="268"/>
      <c r="G2" s="269"/>
      <c r="H2" s="267" t="s">
        <v>58</v>
      </c>
      <c r="I2" s="268"/>
      <c r="J2" s="269"/>
      <c r="K2" s="267" t="s">
        <v>59</v>
      </c>
      <c r="L2" s="268"/>
      <c r="M2" s="269"/>
      <c r="N2" s="267" t="s">
        <v>71</v>
      </c>
      <c r="O2" s="268"/>
      <c r="P2" s="269"/>
      <c r="Q2" s="267" t="s">
        <v>75</v>
      </c>
      <c r="R2" s="268"/>
      <c r="S2" s="269"/>
      <c r="T2" s="267" t="s">
        <v>139</v>
      </c>
      <c r="U2" s="268"/>
      <c r="V2" s="269"/>
      <c r="W2" s="142"/>
      <c r="X2" s="142"/>
      <c r="Y2" s="142"/>
      <c r="Z2" s="142"/>
      <c r="AA2" s="142"/>
    </row>
    <row r="3" spans="1:27" x14ac:dyDescent="0.25">
      <c r="A3" s="139" t="s">
        <v>121</v>
      </c>
      <c r="B3" s="292">
        <v>49</v>
      </c>
      <c r="C3" s="292"/>
      <c r="D3" s="292"/>
      <c r="E3" s="267">
        <f>7*7-((7/10*2)^2)*1</f>
        <v>47.04</v>
      </c>
      <c r="F3" s="268"/>
      <c r="G3" s="269"/>
      <c r="H3" s="267">
        <f>7*7-((7/10*2)^2)*2</f>
        <v>45.08</v>
      </c>
      <c r="I3" s="268"/>
      <c r="J3" s="269"/>
      <c r="K3" s="267">
        <f>7*7-((7/10*2)^2)*4</f>
        <v>41.160000000000004</v>
      </c>
      <c r="L3" s="268"/>
      <c r="M3" s="269"/>
      <c r="N3" s="267">
        <f>7*7-((7/10*2)^2)*5</f>
        <v>39.200000000000003</v>
      </c>
      <c r="O3" s="268"/>
      <c r="P3" s="269"/>
      <c r="Q3" s="267">
        <f>7*7-((7/10*2)^2)*6</f>
        <v>37.24</v>
      </c>
      <c r="R3" s="268"/>
      <c r="S3" s="269"/>
      <c r="T3" s="267">
        <f>7*7-((7/10*2)^2)*7</f>
        <v>35.28</v>
      </c>
      <c r="U3" s="268"/>
      <c r="V3" s="269"/>
      <c r="W3" s="142"/>
      <c r="X3" s="142"/>
      <c r="Y3" s="142"/>
      <c r="Z3" s="142"/>
      <c r="AA3" s="142"/>
    </row>
    <row r="4" spans="1:27" x14ac:dyDescent="0.25">
      <c r="A4" s="139" t="s">
        <v>119</v>
      </c>
      <c r="B4" s="140">
        <v>1</v>
      </c>
      <c r="C4" s="140">
        <v>2</v>
      </c>
      <c r="D4" s="140">
        <v>3</v>
      </c>
      <c r="E4" s="140">
        <v>1</v>
      </c>
      <c r="F4" s="140">
        <v>2</v>
      </c>
      <c r="G4" s="140">
        <v>3</v>
      </c>
      <c r="H4" s="140">
        <v>1</v>
      </c>
      <c r="I4" s="140">
        <v>2</v>
      </c>
      <c r="J4" s="140">
        <v>3</v>
      </c>
      <c r="K4" s="136">
        <v>1</v>
      </c>
      <c r="L4" s="140">
        <v>2</v>
      </c>
      <c r="M4" s="143">
        <v>3</v>
      </c>
      <c r="N4" s="143">
        <v>1</v>
      </c>
      <c r="O4" s="136">
        <v>2</v>
      </c>
      <c r="P4" s="140">
        <v>3</v>
      </c>
      <c r="Q4" s="136">
        <v>1</v>
      </c>
      <c r="R4" s="140">
        <v>2</v>
      </c>
      <c r="S4" s="137">
        <v>3</v>
      </c>
      <c r="T4" s="179">
        <v>1</v>
      </c>
      <c r="U4" s="181">
        <v>2</v>
      </c>
      <c r="V4" s="180">
        <v>3</v>
      </c>
      <c r="W4" s="53"/>
      <c r="X4" s="53"/>
      <c r="Y4" s="53"/>
      <c r="Z4" s="53"/>
      <c r="AA4" s="53"/>
    </row>
    <row r="5" spans="1:27" x14ac:dyDescent="0.25">
      <c r="A5" s="146" t="s">
        <v>117</v>
      </c>
      <c r="B5" s="148">
        <v>195</v>
      </c>
      <c r="C5" s="148">
        <v>195</v>
      </c>
      <c r="D5" s="148">
        <v>195</v>
      </c>
      <c r="E5" s="148">
        <v>181</v>
      </c>
      <c r="F5" s="148">
        <v>181</v>
      </c>
      <c r="G5" s="148">
        <v>181</v>
      </c>
      <c r="H5" s="148">
        <v>172</v>
      </c>
      <c r="I5" s="145">
        <v>167</v>
      </c>
      <c r="J5" s="153">
        <v>167</v>
      </c>
      <c r="K5" s="153">
        <v>147</v>
      </c>
      <c r="L5" s="153">
        <v>140</v>
      </c>
      <c r="M5" s="153">
        <v>143</v>
      </c>
      <c r="N5" s="145">
        <v>128</v>
      </c>
      <c r="O5" s="145">
        <v>128</v>
      </c>
      <c r="P5" s="153">
        <v>130</v>
      </c>
      <c r="Q5" s="145">
        <v>128</v>
      </c>
      <c r="R5" s="153">
        <v>131</v>
      </c>
      <c r="S5" s="145">
        <v>132</v>
      </c>
      <c r="T5" s="145">
        <v>118</v>
      </c>
      <c r="U5" s="153">
        <v>120</v>
      </c>
      <c r="V5" s="145">
        <v>120</v>
      </c>
      <c r="W5" s="138"/>
      <c r="X5" s="138"/>
      <c r="Y5" s="138"/>
      <c r="Z5" s="45"/>
      <c r="AA5" s="138"/>
    </row>
    <row r="6" spans="1:27" x14ac:dyDescent="0.25">
      <c r="A6" s="134" t="s">
        <v>116</v>
      </c>
      <c r="B6" s="134">
        <v>195</v>
      </c>
      <c r="C6" s="134">
        <v>225</v>
      </c>
      <c r="D6" s="134">
        <v>221</v>
      </c>
      <c r="E6" s="134">
        <v>188</v>
      </c>
      <c r="F6" s="134">
        <v>208</v>
      </c>
      <c r="G6" s="134">
        <v>253</v>
      </c>
      <c r="H6" s="134">
        <v>179</v>
      </c>
      <c r="I6" s="127">
        <v>196</v>
      </c>
      <c r="J6" s="152">
        <v>207</v>
      </c>
      <c r="K6" s="152">
        <v>178</v>
      </c>
      <c r="L6" s="152">
        <v>175</v>
      </c>
      <c r="M6" s="152">
        <v>186</v>
      </c>
      <c r="N6" s="127">
        <v>164</v>
      </c>
      <c r="O6" s="127">
        <v>169</v>
      </c>
      <c r="P6" s="152">
        <v>211</v>
      </c>
      <c r="Q6" s="127">
        <v>164</v>
      </c>
      <c r="R6" s="152">
        <v>176</v>
      </c>
      <c r="S6" s="127">
        <v>223</v>
      </c>
      <c r="T6" s="127">
        <v>178</v>
      </c>
      <c r="U6" s="152">
        <v>217</v>
      </c>
      <c r="V6" s="127">
        <v>186</v>
      </c>
      <c r="W6" s="138"/>
      <c r="X6" s="138"/>
      <c r="Y6" s="138"/>
      <c r="Z6" s="45"/>
      <c r="AA6" s="138"/>
    </row>
    <row r="7" spans="1:27" x14ac:dyDescent="0.25">
      <c r="A7" s="144" t="s">
        <v>118</v>
      </c>
      <c r="B7" s="149">
        <f t="shared" ref="B7:D7" si="0">B6/B4</f>
        <v>195</v>
      </c>
      <c r="C7" s="149">
        <f t="shared" si="0"/>
        <v>112.5</v>
      </c>
      <c r="D7" s="149">
        <f t="shared" si="0"/>
        <v>73.666666666666671</v>
      </c>
      <c r="E7" s="149">
        <f>E6/E4</f>
        <v>188</v>
      </c>
      <c r="F7" s="149">
        <f t="shared" ref="F7:S7" si="1">F6/F4</f>
        <v>104</v>
      </c>
      <c r="G7" s="149">
        <f t="shared" si="1"/>
        <v>84.333333333333329</v>
      </c>
      <c r="H7" s="149">
        <f t="shared" si="1"/>
        <v>179</v>
      </c>
      <c r="I7" s="150">
        <f t="shared" si="1"/>
        <v>98</v>
      </c>
      <c r="J7" s="151">
        <f t="shared" si="1"/>
        <v>69</v>
      </c>
      <c r="K7" s="151">
        <f t="shared" si="1"/>
        <v>178</v>
      </c>
      <c r="L7" s="151">
        <f t="shared" si="1"/>
        <v>87.5</v>
      </c>
      <c r="M7" s="151">
        <f t="shared" si="1"/>
        <v>62</v>
      </c>
      <c r="N7" s="150">
        <f t="shared" si="1"/>
        <v>164</v>
      </c>
      <c r="O7" s="150">
        <f t="shared" si="1"/>
        <v>84.5</v>
      </c>
      <c r="P7" s="151">
        <f t="shared" si="1"/>
        <v>70.333333333333329</v>
      </c>
      <c r="Q7" s="150">
        <f t="shared" si="1"/>
        <v>164</v>
      </c>
      <c r="R7" s="151">
        <f t="shared" si="1"/>
        <v>88</v>
      </c>
      <c r="S7" s="150">
        <f t="shared" si="1"/>
        <v>74.333333333333329</v>
      </c>
      <c r="T7" s="150">
        <f t="shared" ref="T7:V7" si="2">T6/T4</f>
        <v>178</v>
      </c>
      <c r="U7" s="151">
        <f t="shared" si="2"/>
        <v>108.5</v>
      </c>
      <c r="V7" s="150">
        <f t="shared" si="2"/>
        <v>62</v>
      </c>
      <c r="W7" s="15"/>
      <c r="X7" s="138"/>
      <c r="Y7" s="138"/>
      <c r="Z7" s="15"/>
      <c r="AA7" s="138"/>
    </row>
    <row r="8" spans="1:27" x14ac:dyDescent="0.25">
      <c r="A8" s="147" t="s">
        <v>120</v>
      </c>
      <c r="B8" s="154">
        <f>B7/B3</f>
        <v>3.9795918367346941</v>
      </c>
      <c r="C8" s="154">
        <f>C7/B3</f>
        <v>2.295918367346939</v>
      </c>
      <c r="D8" s="154">
        <f>D7/B3</f>
        <v>1.5034013605442178</v>
      </c>
      <c r="E8" s="154">
        <f>E7/E3</f>
        <v>3.9965986394557822</v>
      </c>
      <c r="F8" s="154">
        <f>F7/E3</f>
        <v>2.2108843537414966</v>
      </c>
      <c r="G8" s="154">
        <f>G7/E3</f>
        <v>1.7928004535147393</v>
      </c>
      <c r="H8" s="154">
        <f>H7/H3</f>
        <v>3.9707187222715175</v>
      </c>
      <c r="I8" s="155">
        <f>I7/H3</f>
        <v>2.1739130434782608</v>
      </c>
      <c r="J8" s="156">
        <f>J7/H3</f>
        <v>1.5306122448979593</v>
      </c>
      <c r="K8" s="156">
        <f>K7/K3</f>
        <v>4.3245869776482015</v>
      </c>
      <c r="L8" s="156">
        <f>L7/K3</f>
        <v>2.1258503401360542</v>
      </c>
      <c r="M8" s="156">
        <f>M7/K3</f>
        <v>1.5063168124392612</v>
      </c>
      <c r="N8" s="155">
        <f>N7/N3</f>
        <v>4.1836734693877551</v>
      </c>
      <c r="O8" s="155">
        <f>O7/N3</f>
        <v>2.1556122448979589</v>
      </c>
      <c r="P8" s="156">
        <f>P7/N3</f>
        <v>1.7942176870748296</v>
      </c>
      <c r="Q8" s="155">
        <f>Q7/Q3</f>
        <v>4.4038668098818476</v>
      </c>
      <c r="R8" s="156">
        <f>R7/Q3</f>
        <v>2.3630504833512349</v>
      </c>
      <c r="S8" s="155">
        <f>S7/Q3</f>
        <v>1.9960615825277477</v>
      </c>
      <c r="T8" s="155">
        <f>T7/T3</f>
        <v>5.045351473922902</v>
      </c>
      <c r="U8" s="156">
        <f>U7/T3</f>
        <v>3.0753968253968251</v>
      </c>
      <c r="V8" s="155">
        <f>V7/T3</f>
        <v>1.7573696145124715</v>
      </c>
    </row>
    <row r="35" spans="2:11" x14ac:dyDescent="0.25">
      <c r="B35" s="259" t="s">
        <v>123</v>
      </c>
      <c r="C35" s="259"/>
      <c r="D35" s="259"/>
      <c r="E35" s="259"/>
      <c r="F35" s="259"/>
      <c r="G35" s="259"/>
      <c r="H35" s="259"/>
      <c r="I35" s="259"/>
      <c r="J35" s="259"/>
      <c r="K35" s="259"/>
    </row>
  </sheetData>
  <mergeCells count="16">
    <mergeCell ref="T2:V2"/>
    <mergeCell ref="T3:V3"/>
    <mergeCell ref="B35:K35"/>
    <mergeCell ref="Q2:S2"/>
    <mergeCell ref="A1:S1"/>
    <mergeCell ref="E3:G3"/>
    <mergeCell ref="H3:J3"/>
    <mergeCell ref="K3:M3"/>
    <mergeCell ref="N3:P3"/>
    <mergeCell ref="Q3:S3"/>
    <mergeCell ref="B2:D2"/>
    <mergeCell ref="B3:D3"/>
    <mergeCell ref="E2:G2"/>
    <mergeCell ref="H2:J2"/>
    <mergeCell ref="K2:M2"/>
    <mergeCell ref="N2:P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C979E-10D7-4193-B2B9-8337DA04A043}">
  <dimension ref="A1:BH122"/>
  <sheetViews>
    <sheetView topLeftCell="A112" workbookViewId="0">
      <selection activeCell="F123" sqref="F123"/>
    </sheetView>
  </sheetViews>
  <sheetFormatPr defaultRowHeight="15" x14ac:dyDescent="0.25"/>
  <cols>
    <col min="1" max="1" width="16" bestFit="1" customWidth="1"/>
    <col min="2" max="2" width="11.28515625" bestFit="1" customWidth="1"/>
    <col min="6" max="6" width="10.42578125" customWidth="1"/>
    <col min="7" max="7" width="15.140625" bestFit="1" customWidth="1"/>
    <col min="13" max="13" width="15.140625" bestFit="1" customWidth="1"/>
    <col min="19" max="19" width="15.140625" bestFit="1" customWidth="1"/>
    <col min="21" max="21" width="10.5703125" bestFit="1" customWidth="1"/>
    <col min="25" max="25" width="15.140625" bestFit="1" customWidth="1"/>
    <col min="31" max="31" width="15.140625" bestFit="1" customWidth="1"/>
    <col min="37" max="37" width="15.140625" bestFit="1" customWidth="1"/>
    <col min="43" max="43" width="15.140625" bestFit="1" customWidth="1"/>
    <col min="49" max="49" width="15.140625" bestFit="1" customWidth="1"/>
    <col min="55" max="55" width="15.140625" bestFit="1" customWidth="1"/>
  </cols>
  <sheetData>
    <row r="1" spans="1:60" x14ac:dyDescent="0.25">
      <c r="A1" s="259" t="s">
        <v>24</v>
      </c>
      <c r="B1" s="259"/>
      <c r="C1" s="259"/>
      <c r="D1" s="259"/>
      <c r="E1" s="259"/>
      <c r="F1" s="259"/>
      <c r="G1" s="259"/>
      <c r="H1" s="259"/>
      <c r="I1" s="259"/>
      <c r="J1" s="259"/>
      <c r="K1" s="259"/>
      <c r="L1" s="259"/>
      <c r="M1" s="259"/>
      <c r="N1" s="259"/>
      <c r="O1" s="259"/>
      <c r="P1" s="259"/>
      <c r="Q1" s="259"/>
      <c r="R1" s="259"/>
      <c r="S1" s="259"/>
      <c r="T1" s="259"/>
      <c r="U1" s="259"/>
      <c r="V1" s="259"/>
      <c r="W1" s="259"/>
      <c r="X1" s="259"/>
      <c r="Y1" s="259"/>
      <c r="Z1" s="259"/>
      <c r="AA1" s="259"/>
      <c r="AB1" s="259"/>
      <c r="AC1" s="259"/>
      <c r="AD1" s="259"/>
      <c r="AE1" s="259"/>
      <c r="AF1" s="259"/>
      <c r="AG1" s="259"/>
      <c r="AH1" s="259"/>
      <c r="AI1" s="259"/>
      <c r="AJ1" s="259"/>
      <c r="AK1" s="259"/>
      <c r="AL1" s="259"/>
      <c r="AM1" s="259"/>
      <c r="AN1" s="259"/>
      <c r="AO1" s="259"/>
      <c r="AP1" s="259"/>
      <c r="AQ1" s="259"/>
      <c r="AR1" s="259"/>
      <c r="AS1" s="259"/>
      <c r="AT1" s="259"/>
      <c r="AU1" s="259"/>
      <c r="AV1" s="259"/>
      <c r="AW1" s="259"/>
      <c r="AX1" s="259"/>
      <c r="AY1" s="259"/>
      <c r="AZ1" s="259"/>
      <c r="BA1" s="259"/>
      <c r="BB1" s="259"/>
    </row>
    <row r="2" spans="1:60" x14ac:dyDescent="0.25">
      <c r="A2" s="273" t="s">
        <v>38</v>
      </c>
      <c r="B2" s="274"/>
      <c r="C2" s="274"/>
      <c r="D2" s="274"/>
      <c r="E2" s="274"/>
      <c r="F2" s="274"/>
      <c r="G2" s="274"/>
      <c r="H2" s="274"/>
      <c r="I2" s="274"/>
      <c r="J2" s="274"/>
      <c r="K2" s="274"/>
      <c r="L2" s="274"/>
      <c r="M2" s="274"/>
      <c r="N2" s="274"/>
      <c r="O2" s="274"/>
      <c r="P2" s="274"/>
      <c r="Q2" s="274"/>
      <c r="R2" s="274"/>
      <c r="S2" s="274"/>
      <c r="T2" s="274"/>
      <c r="U2" s="274"/>
      <c r="V2" s="274"/>
      <c r="W2" s="274"/>
      <c r="X2" s="274"/>
      <c r="Y2" s="274"/>
      <c r="Z2" s="274"/>
      <c r="AA2" s="274"/>
      <c r="AB2" s="274"/>
      <c r="AC2" s="274"/>
      <c r="AD2" s="274"/>
      <c r="AE2" s="274"/>
      <c r="AF2" s="274"/>
      <c r="AG2" s="274"/>
      <c r="AH2" s="274"/>
      <c r="AI2" s="274"/>
      <c r="AJ2" s="274"/>
      <c r="AK2" s="274"/>
      <c r="AL2" s="274"/>
      <c r="AM2" s="274"/>
      <c r="AN2" s="274"/>
      <c r="AO2" s="274"/>
      <c r="AP2" s="274"/>
      <c r="AQ2" s="274"/>
      <c r="AR2" s="274"/>
      <c r="AS2" s="274"/>
      <c r="AT2" s="274"/>
      <c r="AU2" s="274"/>
      <c r="AV2" s="274"/>
      <c r="AW2" s="274"/>
      <c r="AX2" s="274"/>
      <c r="AY2" s="274"/>
      <c r="AZ2" s="274"/>
      <c r="BA2" s="274"/>
      <c r="BB2" s="274"/>
    </row>
    <row r="3" spans="1:60" x14ac:dyDescent="0.25">
      <c r="A3" s="268" t="s">
        <v>60</v>
      </c>
      <c r="B3" s="268"/>
      <c r="C3" s="268"/>
      <c r="D3" s="268"/>
      <c r="E3" s="268"/>
      <c r="F3" s="268"/>
      <c r="G3" s="268" t="s">
        <v>96</v>
      </c>
      <c r="H3" s="268"/>
      <c r="I3" s="268"/>
      <c r="J3" s="268"/>
      <c r="K3" s="268"/>
      <c r="L3" s="268"/>
      <c r="M3" s="267" t="s">
        <v>61</v>
      </c>
      <c r="N3" s="268"/>
      <c r="O3" s="268"/>
      <c r="P3" s="268"/>
      <c r="Q3" s="268"/>
      <c r="R3" s="269"/>
      <c r="S3" s="267" t="s">
        <v>97</v>
      </c>
      <c r="T3" s="268"/>
      <c r="U3" s="268"/>
      <c r="V3" s="268"/>
      <c r="W3" s="268"/>
      <c r="X3" s="269"/>
      <c r="Y3" s="267" t="s">
        <v>62</v>
      </c>
      <c r="Z3" s="268"/>
      <c r="AA3" s="268"/>
      <c r="AB3" s="268"/>
      <c r="AC3" s="268"/>
      <c r="AD3" s="269"/>
      <c r="AE3" s="267" t="s">
        <v>98</v>
      </c>
      <c r="AF3" s="268"/>
      <c r="AG3" s="268"/>
      <c r="AH3" s="268"/>
      <c r="AI3" s="268"/>
      <c r="AJ3" s="269"/>
      <c r="AK3" s="268" t="s">
        <v>63</v>
      </c>
      <c r="AL3" s="268"/>
      <c r="AM3" s="268"/>
      <c r="AN3" s="268"/>
      <c r="AO3" s="268"/>
      <c r="AP3" s="268"/>
      <c r="AQ3" s="268" t="s">
        <v>99</v>
      </c>
      <c r="AR3" s="268"/>
      <c r="AS3" s="268"/>
      <c r="AT3" s="268"/>
      <c r="AU3" s="268"/>
      <c r="AV3" s="268"/>
      <c r="AW3" s="267" t="s">
        <v>64</v>
      </c>
      <c r="AX3" s="268"/>
      <c r="AY3" s="268"/>
      <c r="AZ3" s="268"/>
      <c r="BA3" s="268"/>
      <c r="BB3" s="269"/>
      <c r="BC3" s="267" t="s">
        <v>64</v>
      </c>
      <c r="BD3" s="268"/>
      <c r="BE3" s="268"/>
      <c r="BF3" s="268"/>
      <c r="BG3" s="268"/>
      <c r="BH3" s="269"/>
    </row>
    <row r="4" spans="1:60" x14ac:dyDescent="0.25">
      <c r="A4" s="12" t="s">
        <v>29</v>
      </c>
      <c r="B4" s="13">
        <v>150</v>
      </c>
      <c r="C4" s="14"/>
      <c r="D4" s="12"/>
      <c r="E4" s="13"/>
      <c r="F4" s="14"/>
      <c r="G4" s="12" t="s">
        <v>29</v>
      </c>
      <c r="H4" s="104">
        <v>135</v>
      </c>
      <c r="I4" s="14"/>
      <c r="J4" s="12"/>
      <c r="K4" s="104"/>
      <c r="L4" s="14"/>
      <c r="M4" s="12" t="s">
        <v>29</v>
      </c>
      <c r="N4" s="13">
        <v>102</v>
      </c>
      <c r="O4" s="14"/>
      <c r="P4" s="12"/>
      <c r="Q4" s="13"/>
      <c r="R4" s="14"/>
      <c r="S4" s="12" t="s">
        <v>29</v>
      </c>
      <c r="T4" s="104">
        <v>77</v>
      </c>
      <c r="U4" s="14"/>
      <c r="V4" s="12"/>
      <c r="W4" s="104"/>
      <c r="X4" s="14"/>
      <c r="Y4" s="12" t="s">
        <v>29</v>
      </c>
      <c r="Z4" s="13">
        <v>76</v>
      </c>
      <c r="AA4" s="14"/>
      <c r="AB4" s="12"/>
      <c r="AD4" s="14"/>
      <c r="AE4" s="12" t="s">
        <v>29</v>
      </c>
      <c r="AF4" s="104">
        <v>73</v>
      </c>
      <c r="AG4" s="14"/>
      <c r="AH4" s="12"/>
      <c r="AJ4" s="14"/>
      <c r="AK4" s="12" t="s">
        <v>29</v>
      </c>
      <c r="AL4" s="13">
        <v>46</v>
      </c>
      <c r="AM4" s="14"/>
      <c r="AN4" s="12"/>
      <c r="AO4" s="13"/>
      <c r="AP4" s="14"/>
      <c r="AQ4" s="12" t="s">
        <v>29</v>
      </c>
      <c r="AR4" s="104">
        <v>46</v>
      </c>
      <c r="AS4" s="14"/>
      <c r="AT4" s="12"/>
      <c r="AU4" s="104"/>
      <c r="AV4" s="14"/>
      <c r="AW4" s="12" t="s">
        <v>29</v>
      </c>
      <c r="AX4" s="13">
        <v>38</v>
      </c>
      <c r="AY4" s="14"/>
      <c r="AZ4" s="12"/>
      <c r="BA4" s="13"/>
      <c r="BB4" s="14"/>
      <c r="BC4" s="12" t="s">
        <v>29</v>
      </c>
      <c r="BD4" s="188">
        <v>34</v>
      </c>
      <c r="BE4" s="14"/>
      <c r="BF4" s="12"/>
      <c r="BG4" s="188"/>
      <c r="BH4" s="14"/>
    </row>
    <row r="5" spans="1:60" x14ac:dyDescent="0.25">
      <c r="A5" s="12" t="s">
        <v>46</v>
      </c>
      <c r="B5" s="13">
        <v>132</v>
      </c>
      <c r="C5" s="14"/>
      <c r="D5" s="12"/>
      <c r="E5" s="13"/>
      <c r="F5" s="14"/>
      <c r="G5" s="12" t="s">
        <v>46</v>
      </c>
      <c r="H5" s="104">
        <v>104</v>
      </c>
      <c r="I5" s="14"/>
      <c r="J5" s="12"/>
      <c r="K5" s="104"/>
      <c r="L5" s="14"/>
      <c r="M5" s="12" t="s">
        <v>46</v>
      </c>
      <c r="N5" s="13">
        <v>76</v>
      </c>
      <c r="O5" s="14"/>
      <c r="P5" s="12"/>
      <c r="Q5" s="13"/>
      <c r="R5" s="14"/>
      <c r="S5" s="12" t="s">
        <v>46</v>
      </c>
      <c r="T5" s="104">
        <v>56</v>
      </c>
      <c r="U5" s="14"/>
      <c r="V5" s="12"/>
      <c r="W5" s="104"/>
      <c r="X5" s="14"/>
      <c r="Y5" s="12" t="s">
        <v>46</v>
      </c>
      <c r="Z5" s="13">
        <v>52</v>
      </c>
      <c r="AA5" s="14"/>
      <c r="AB5" s="12"/>
      <c r="AD5" s="14"/>
      <c r="AE5" s="12" t="s">
        <v>46</v>
      </c>
      <c r="AF5" s="104">
        <v>42</v>
      </c>
      <c r="AG5" s="14"/>
      <c r="AH5" s="12"/>
      <c r="AJ5" s="14"/>
      <c r="AK5" s="12" t="s">
        <v>46</v>
      </c>
      <c r="AL5" s="13">
        <v>33</v>
      </c>
      <c r="AM5" s="14"/>
      <c r="AN5" s="12"/>
      <c r="AO5" s="13"/>
      <c r="AP5" s="14"/>
      <c r="AQ5" s="12" t="s">
        <v>46</v>
      </c>
      <c r="AR5" s="104">
        <v>30</v>
      </c>
      <c r="AS5" s="14"/>
      <c r="AT5" s="12"/>
      <c r="AU5" s="104"/>
      <c r="AV5" s="14"/>
      <c r="AW5" s="12" t="s">
        <v>46</v>
      </c>
      <c r="AX5" s="13">
        <v>27</v>
      </c>
      <c r="AY5" s="14"/>
      <c r="AZ5" s="12"/>
      <c r="BA5" s="13"/>
      <c r="BB5" s="14"/>
      <c r="BC5" s="12" t="s">
        <v>46</v>
      </c>
      <c r="BD5" s="188">
        <v>23</v>
      </c>
      <c r="BE5" s="14"/>
      <c r="BF5" s="12"/>
      <c r="BG5" s="188"/>
      <c r="BH5" s="14"/>
    </row>
    <row r="6" spans="1:60" x14ac:dyDescent="0.25">
      <c r="A6" s="12" t="s">
        <v>4</v>
      </c>
      <c r="B6" s="20">
        <v>1.3345902777777778E-2</v>
      </c>
      <c r="C6" s="14"/>
      <c r="D6" s="12"/>
      <c r="E6" s="13"/>
      <c r="F6" s="14"/>
      <c r="G6" s="12" t="s">
        <v>4</v>
      </c>
      <c r="H6" s="20">
        <v>1.2369120370370371E-2</v>
      </c>
      <c r="I6" s="14"/>
      <c r="J6" s="12"/>
      <c r="K6" s="104"/>
      <c r="L6" s="14"/>
      <c r="M6" s="12" t="s">
        <v>4</v>
      </c>
      <c r="N6" s="20">
        <v>1.0052962962962963E-2</v>
      </c>
      <c r="O6" s="14"/>
      <c r="P6" s="12"/>
      <c r="Q6" s="13"/>
      <c r="R6" s="14"/>
      <c r="S6" s="12" t="s">
        <v>4</v>
      </c>
      <c r="T6" s="20">
        <v>7.2125347222222226E-3</v>
      </c>
      <c r="U6" s="14"/>
      <c r="V6" s="12"/>
      <c r="W6" s="104"/>
      <c r="X6" s="14"/>
      <c r="Y6" s="12" t="s">
        <v>4</v>
      </c>
      <c r="Z6" s="20">
        <v>7.7653240740740747E-3</v>
      </c>
      <c r="AA6" s="14"/>
      <c r="AB6" s="12"/>
      <c r="AD6" s="14"/>
      <c r="AE6" s="12" t="s">
        <v>4</v>
      </c>
      <c r="AF6" s="20">
        <v>7.6379282407407411E-3</v>
      </c>
      <c r="AG6" s="14"/>
      <c r="AH6" s="12"/>
      <c r="AJ6" s="14"/>
      <c r="AK6" s="12" t="s">
        <v>4</v>
      </c>
      <c r="AL6" s="20">
        <v>5.2891898148148151E-3</v>
      </c>
      <c r="AM6" s="14"/>
      <c r="AN6" s="12"/>
      <c r="AO6" s="13"/>
      <c r="AP6" s="14"/>
      <c r="AQ6" s="12" t="s">
        <v>4</v>
      </c>
      <c r="AR6" s="20">
        <v>5.7434375000000003E-3</v>
      </c>
      <c r="AS6" s="14"/>
      <c r="AT6" s="12"/>
      <c r="AU6" s="104"/>
      <c r="AV6" s="14"/>
      <c r="AW6" s="12" t="s">
        <v>4</v>
      </c>
      <c r="AX6" s="44"/>
      <c r="AY6" s="14"/>
      <c r="AZ6" s="12"/>
      <c r="BA6" s="13"/>
      <c r="BB6" s="14"/>
      <c r="BC6" s="12" t="s">
        <v>4</v>
      </c>
      <c r="BD6" s="44"/>
      <c r="BE6" s="14"/>
      <c r="BF6" s="12"/>
      <c r="BG6" s="188"/>
      <c r="BH6" s="14"/>
    </row>
    <row r="7" spans="1:60" x14ac:dyDescent="0.25">
      <c r="A7" s="12" t="s">
        <v>25</v>
      </c>
      <c r="B7" s="15">
        <v>4.0913477377431704</v>
      </c>
      <c r="C7" s="14"/>
      <c r="D7" s="12"/>
      <c r="E7" s="15"/>
      <c r="F7" s="14"/>
      <c r="G7" s="12" t="s">
        <v>25</v>
      </c>
      <c r="H7" s="15">
        <v>3.6204815243806499</v>
      </c>
      <c r="I7" s="14"/>
      <c r="J7" s="12"/>
      <c r="K7" s="15"/>
      <c r="L7" s="14"/>
      <c r="M7" s="12" t="s">
        <v>25</v>
      </c>
      <c r="N7" s="15">
        <v>1.3591625463931201</v>
      </c>
      <c r="O7" s="14"/>
      <c r="P7" s="12"/>
      <c r="Q7" s="15"/>
      <c r="R7" s="14"/>
      <c r="S7" s="12" t="s">
        <v>25</v>
      </c>
      <c r="T7" s="15">
        <v>1.4171743416121301</v>
      </c>
      <c r="U7" s="14"/>
      <c r="V7" s="12"/>
      <c r="W7" s="15"/>
      <c r="X7" s="14"/>
      <c r="Y7" s="12" t="s">
        <v>25</v>
      </c>
      <c r="Z7" s="15">
        <v>1.1867938969968399</v>
      </c>
      <c r="AA7" s="14"/>
      <c r="AB7" s="12"/>
      <c r="AC7" s="15"/>
      <c r="AD7" s="14"/>
      <c r="AE7" s="12" t="s">
        <v>25</v>
      </c>
      <c r="AF7" s="15">
        <v>1.23016137389984</v>
      </c>
      <c r="AG7" s="14"/>
      <c r="AH7" s="12"/>
      <c r="AI7" s="15"/>
      <c r="AJ7" s="14"/>
      <c r="AK7" s="12" t="s">
        <v>25</v>
      </c>
      <c r="AL7" s="15">
        <v>1.08961975846057</v>
      </c>
      <c r="AM7" s="14"/>
      <c r="AN7" s="12"/>
      <c r="AO7" s="15"/>
      <c r="AP7" s="14"/>
      <c r="AQ7" s="12" t="s">
        <v>25</v>
      </c>
      <c r="AR7" s="15">
        <v>1.05261041157271</v>
      </c>
      <c r="AS7" s="14"/>
      <c r="AT7" s="12"/>
      <c r="AU7" s="15"/>
      <c r="AV7" s="14"/>
      <c r="AW7" s="12" t="s">
        <v>25</v>
      </c>
      <c r="AX7" s="15">
        <v>1.0862037601955301</v>
      </c>
      <c r="AY7" s="14"/>
      <c r="AZ7" s="12"/>
      <c r="BA7" s="15"/>
      <c r="BB7" s="14"/>
      <c r="BC7" s="12" t="s">
        <v>25</v>
      </c>
      <c r="BD7" s="15">
        <v>0.67461539167012996</v>
      </c>
      <c r="BE7" s="14"/>
      <c r="BF7" s="12"/>
      <c r="BG7" s="15"/>
      <c r="BH7" s="14"/>
    </row>
    <row r="8" spans="1:60" x14ac:dyDescent="0.25">
      <c r="A8" s="270" t="s">
        <v>55</v>
      </c>
      <c r="B8" s="271"/>
      <c r="C8" s="272"/>
      <c r="D8" s="270" t="s">
        <v>56</v>
      </c>
      <c r="E8" s="271"/>
      <c r="F8" s="272"/>
      <c r="G8" s="270" t="s">
        <v>55</v>
      </c>
      <c r="H8" s="271"/>
      <c r="I8" s="272"/>
      <c r="J8" s="270" t="s">
        <v>56</v>
      </c>
      <c r="K8" s="271"/>
      <c r="L8" s="272"/>
      <c r="M8" s="270" t="s">
        <v>55</v>
      </c>
      <c r="N8" s="271"/>
      <c r="O8" s="272"/>
      <c r="P8" s="270" t="s">
        <v>56</v>
      </c>
      <c r="Q8" s="271"/>
      <c r="R8" s="272"/>
      <c r="S8" s="270" t="s">
        <v>55</v>
      </c>
      <c r="T8" s="271"/>
      <c r="U8" s="272"/>
      <c r="V8" s="270" t="s">
        <v>56</v>
      </c>
      <c r="W8" s="271"/>
      <c r="X8" s="272"/>
      <c r="Y8" s="270" t="s">
        <v>55</v>
      </c>
      <c r="Z8" s="271"/>
      <c r="AA8" s="272"/>
      <c r="AB8" s="270" t="s">
        <v>56</v>
      </c>
      <c r="AC8" s="271"/>
      <c r="AD8" s="272"/>
      <c r="AE8" s="270" t="s">
        <v>55</v>
      </c>
      <c r="AF8" s="271"/>
      <c r="AG8" s="272"/>
      <c r="AH8" s="270" t="s">
        <v>56</v>
      </c>
      <c r="AI8" s="271"/>
      <c r="AJ8" s="272"/>
      <c r="AK8" s="270" t="s">
        <v>55</v>
      </c>
      <c r="AL8" s="271"/>
      <c r="AM8" s="272"/>
      <c r="AN8" s="270" t="s">
        <v>56</v>
      </c>
      <c r="AO8" s="271"/>
      <c r="AP8" s="272"/>
      <c r="AQ8" s="270" t="s">
        <v>55</v>
      </c>
      <c r="AR8" s="271"/>
      <c r="AS8" s="272"/>
      <c r="AT8" s="270" t="s">
        <v>56</v>
      </c>
      <c r="AU8" s="271"/>
      <c r="AV8" s="272"/>
      <c r="AW8" s="270" t="s">
        <v>55</v>
      </c>
      <c r="AX8" s="271"/>
      <c r="AY8" s="272"/>
      <c r="AZ8" s="270" t="s">
        <v>56</v>
      </c>
      <c r="BA8" s="271"/>
      <c r="BB8" s="272"/>
      <c r="BC8" s="270" t="s">
        <v>55</v>
      </c>
      <c r="BD8" s="271"/>
      <c r="BE8" s="272"/>
      <c r="BF8" s="270" t="s">
        <v>56</v>
      </c>
      <c r="BG8" s="271"/>
      <c r="BH8" s="272"/>
    </row>
    <row r="9" spans="1:60" x14ac:dyDescent="0.25">
      <c r="A9" s="12" t="s">
        <v>27</v>
      </c>
      <c r="B9" s="13" t="s">
        <v>28</v>
      </c>
      <c r="C9" s="14" t="s">
        <v>26</v>
      </c>
      <c r="D9" s="12" t="s">
        <v>27</v>
      </c>
      <c r="E9" s="13" t="s">
        <v>28</v>
      </c>
      <c r="F9" s="14" t="s">
        <v>26</v>
      </c>
      <c r="G9" s="12" t="s">
        <v>27</v>
      </c>
      <c r="H9" s="104" t="s">
        <v>28</v>
      </c>
      <c r="I9" s="14" t="s">
        <v>26</v>
      </c>
      <c r="J9" s="12" t="s">
        <v>27</v>
      </c>
      <c r="K9" s="104" t="s">
        <v>28</v>
      </c>
      <c r="L9" s="14" t="s">
        <v>26</v>
      </c>
      <c r="M9" s="12" t="s">
        <v>27</v>
      </c>
      <c r="N9" s="13" t="s">
        <v>28</v>
      </c>
      <c r="O9" s="14" t="s">
        <v>26</v>
      </c>
      <c r="P9" s="12" t="s">
        <v>27</v>
      </c>
      <c r="Q9" s="13" t="s">
        <v>28</v>
      </c>
      <c r="R9" s="14" t="s">
        <v>26</v>
      </c>
      <c r="S9" s="12" t="s">
        <v>27</v>
      </c>
      <c r="T9" s="104" t="s">
        <v>28</v>
      </c>
      <c r="U9" s="14" t="s">
        <v>26</v>
      </c>
      <c r="V9" s="12" t="s">
        <v>27</v>
      </c>
      <c r="W9" s="104" t="s">
        <v>28</v>
      </c>
      <c r="X9" s="14" t="s">
        <v>26</v>
      </c>
      <c r="Y9" s="12" t="s">
        <v>27</v>
      </c>
      <c r="Z9" s="13" t="s">
        <v>28</v>
      </c>
      <c r="AA9" s="14" t="s">
        <v>26</v>
      </c>
      <c r="AB9" s="12" t="s">
        <v>27</v>
      </c>
      <c r="AC9" s="13" t="s">
        <v>28</v>
      </c>
      <c r="AD9" s="14" t="s">
        <v>26</v>
      </c>
      <c r="AE9" s="12" t="s">
        <v>27</v>
      </c>
      <c r="AF9" s="104" t="s">
        <v>28</v>
      </c>
      <c r="AG9" s="14" t="s">
        <v>26</v>
      </c>
      <c r="AH9" s="12" t="s">
        <v>27</v>
      </c>
      <c r="AI9" s="104" t="s">
        <v>28</v>
      </c>
      <c r="AJ9" s="14" t="s">
        <v>26</v>
      </c>
      <c r="AK9" s="12" t="s">
        <v>27</v>
      </c>
      <c r="AL9" s="13" t="s">
        <v>28</v>
      </c>
      <c r="AM9" s="14" t="s">
        <v>26</v>
      </c>
      <c r="AN9" s="12" t="s">
        <v>27</v>
      </c>
      <c r="AO9" s="13" t="s">
        <v>28</v>
      </c>
      <c r="AP9" s="14" t="s">
        <v>26</v>
      </c>
      <c r="AQ9" s="12" t="s">
        <v>27</v>
      </c>
      <c r="AR9" s="104" t="s">
        <v>28</v>
      </c>
      <c r="AS9" s="14" t="s">
        <v>26</v>
      </c>
      <c r="AT9" s="12" t="s">
        <v>27</v>
      </c>
      <c r="AU9" s="104" t="s">
        <v>28</v>
      </c>
      <c r="AV9" s="14" t="s">
        <v>26</v>
      </c>
      <c r="AW9" s="12" t="s">
        <v>27</v>
      </c>
      <c r="AX9" s="13" t="s">
        <v>28</v>
      </c>
      <c r="AY9" s="14" t="s">
        <v>26</v>
      </c>
      <c r="AZ9" s="12" t="s">
        <v>27</v>
      </c>
      <c r="BA9" s="13" t="s">
        <v>28</v>
      </c>
      <c r="BB9" s="14" t="s">
        <v>26</v>
      </c>
      <c r="BC9" s="12" t="s">
        <v>27</v>
      </c>
      <c r="BD9" s="188" t="s">
        <v>28</v>
      </c>
      <c r="BE9" s="14" t="s">
        <v>26</v>
      </c>
      <c r="BF9" s="12" t="s">
        <v>27</v>
      </c>
      <c r="BG9" s="188" t="s">
        <v>28</v>
      </c>
      <c r="BH9" s="14" t="s">
        <v>26</v>
      </c>
    </row>
    <row r="10" spans="1:60" x14ac:dyDescent="0.25">
      <c r="A10" s="12">
        <v>0</v>
      </c>
      <c r="B10" s="13">
        <v>1</v>
      </c>
      <c r="C10" s="14">
        <v>5.4983854376447698E-2</v>
      </c>
      <c r="D10" s="12">
        <v>0</v>
      </c>
      <c r="E10" s="13">
        <v>1</v>
      </c>
      <c r="F10" s="14">
        <v>7.2578687776911002</v>
      </c>
      <c r="G10" s="12">
        <v>0</v>
      </c>
      <c r="H10" s="104">
        <v>1</v>
      </c>
      <c r="I10" s="14">
        <v>4.5780638091239799E-2</v>
      </c>
      <c r="J10" s="12">
        <v>0</v>
      </c>
      <c r="K10" s="104">
        <v>1</v>
      </c>
      <c r="L10" s="14">
        <v>4.7611863614889396</v>
      </c>
      <c r="M10" s="12">
        <v>0</v>
      </c>
      <c r="N10" s="13">
        <v>1</v>
      </c>
      <c r="O10" s="14">
        <v>3.8101486659580602E-2</v>
      </c>
      <c r="P10" s="12">
        <v>0</v>
      </c>
      <c r="Q10" s="13">
        <v>1</v>
      </c>
      <c r="R10" s="14">
        <v>2.8957129861281299</v>
      </c>
      <c r="S10" s="12">
        <v>0</v>
      </c>
      <c r="T10" s="104">
        <v>1</v>
      </c>
      <c r="U10" s="114">
        <v>2.9434830225634E-2</v>
      </c>
      <c r="V10" s="12">
        <v>0</v>
      </c>
      <c r="W10" s="104">
        <v>1</v>
      </c>
      <c r="X10" s="14">
        <v>1.6483504926354999</v>
      </c>
      <c r="Y10" s="12">
        <v>0</v>
      </c>
      <c r="Z10" s="13">
        <v>1</v>
      </c>
      <c r="AA10" s="14">
        <v>2.9114146762871902E-2</v>
      </c>
      <c r="AB10" s="12">
        <v>0</v>
      </c>
      <c r="AC10" s="13">
        <v>1</v>
      </c>
      <c r="AD10" s="14">
        <v>1.51393563166934</v>
      </c>
      <c r="AE10" s="12">
        <v>0</v>
      </c>
      <c r="AF10" s="104">
        <v>1</v>
      </c>
      <c r="AG10" s="14">
        <v>2.35064444487256E-2</v>
      </c>
      <c r="AH10" s="12">
        <v>0</v>
      </c>
      <c r="AI10" s="104">
        <v>1</v>
      </c>
      <c r="AJ10" s="14">
        <v>0.98727066684647702</v>
      </c>
      <c r="AK10" s="12">
        <v>0</v>
      </c>
      <c r="AL10" s="13">
        <v>1</v>
      </c>
      <c r="AM10" s="14">
        <v>2.0840446636352501E-2</v>
      </c>
      <c r="AN10" s="12">
        <v>0</v>
      </c>
      <c r="AO10" s="13">
        <v>1</v>
      </c>
      <c r="AP10" s="42">
        <v>0.687734738999635</v>
      </c>
      <c r="AQ10" s="12">
        <v>0</v>
      </c>
      <c r="AR10" s="104">
        <v>1</v>
      </c>
      <c r="AS10" s="14">
        <v>2.0171916984146401E-2</v>
      </c>
      <c r="AT10" s="12">
        <v>0</v>
      </c>
      <c r="AU10" s="104">
        <v>1</v>
      </c>
      <c r="AV10" s="42">
        <v>0.60515750952439196</v>
      </c>
      <c r="AW10" s="12">
        <v>0</v>
      </c>
      <c r="AX10" s="13">
        <v>1</v>
      </c>
      <c r="AY10" s="14">
        <v>1.58554504783791E-2</v>
      </c>
      <c r="AZ10" s="12">
        <v>0</v>
      </c>
      <c r="BA10" s="13">
        <v>1</v>
      </c>
      <c r="BB10" s="14">
        <v>0.42809716291623601</v>
      </c>
      <c r="BC10" s="12">
        <v>0</v>
      </c>
      <c r="BD10" s="188">
        <v>1</v>
      </c>
      <c r="BE10" s="14"/>
      <c r="BF10" s="12">
        <v>0</v>
      </c>
      <c r="BG10" s="188">
        <v>1</v>
      </c>
      <c r="BH10" s="14">
        <v>1.5075197485169301E-2</v>
      </c>
    </row>
    <row r="11" spans="1:60" x14ac:dyDescent="0.25">
      <c r="A11" s="12">
        <v>0.05</v>
      </c>
      <c r="B11" s="13">
        <v>0.95</v>
      </c>
      <c r="C11" s="14">
        <v>5.2952949059291501E-2</v>
      </c>
      <c r="D11" s="12">
        <v>0.05</v>
      </c>
      <c r="E11" s="13">
        <v>0.95</v>
      </c>
      <c r="F11" s="14">
        <v>6.9897892758264799</v>
      </c>
      <c r="G11" s="12">
        <v>0.05</v>
      </c>
      <c r="H11" s="104">
        <v>0.95</v>
      </c>
      <c r="I11" s="14">
        <v>4.4133499831123198E-2</v>
      </c>
      <c r="J11" s="12">
        <v>0.05</v>
      </c>
      <c r="K11" s="104">
        <v>0.95</v>
      </c>
      <c r="L11" s="14">
        <v>4.5898839824368203</v>
      </c>
      <c r="M11" s="12">
        <v>0.05</v>
      </c>
      <c r="N11" s="13">
        <v>0.95</v>
      </c>
      <c r="O11" s="14">
        <v>3.6665272493774499E-2</v>
      </c>
      <c r="P11" s="12">
        <v>0.05</v>
      </c>
      <c r="Q11" s="13">
        <v>0.95</v>
      </c>
      <c r="R11" s="14">
        <v>2.7865607095268601</v>
      </c>
      <c r="S11" s="12">
        <v>0.05</v>
      </c>
      <c r="T11" s="104">
        <v>0.95</v>
      </c>
      <c r="U11" s="114">
        <v>2.8385794894169099E-2</v>
      </c>
      <c r="V11" s="12">
        <v>0.05</v>
      </c>
      <c r="W11" s="104">
        <v>0.95</v>
      </c>
      <c r="X11" s="14">
        <v>1.58960451407347</v>
      </c>
      <c r="Y11" s="12">
        <v>0.05</v>
      </c>
      <c r="Z11" s="13">
        <v>0.95</v>
      </c>
      <c r="AA11" s="14">
        <v>2.8017795997839701E-2</v>
      </c>
      <c r="AB11" s="12">
        <v>0.05</v>
      </c>
      <c r="AC11" s="13">
        <v>0.95</v>
      </c>
      <c r="AD11" s="14">
        <v>1.4569253918876599</v>
      </c>
      <c r="AE11" s="12">
        <v>0.05</v>
      </c>
      <c r="AF11" s="104">
        <v>0.95</v>
      </c>
      <c r="AG11" s="14">
        <v>2.2719013108127201E-2</v>
      </c>
      <c r="AH11" s="12">
        <v>0.05</v>
      </c>
      <c r="AI11" s="104">
        <v>0.95</v>
      </c>
      <c r="AJ11" s="14">
        <v>0.95419855054134295</v>
      </c>
      <c r="AK11" s="12">
        <v>0.05</v>
      </c>
      <c r="AL11" s="13">
        <v>0.95</v>
      </c>
      <c r="AM11" s="14">
        <v>2.0130929051510298E-2</v>
      </c>
      <c r="AN11" s="12">
        <v>0.05</v>
      </c>
      <c r="AO11" s="13">
        <v>0.95</v>
      </c>
      <c r="AP11" s="42">
        <v>0.66432065869984003</v>
      </c>
      <c r="AQ11" s="12">
        <v>0.05</v>
      </c>
      <c r="AR11" s="104">
        <v>0.95</v>
      </c>
      <c r="AS11" s="14">
        <v>1.9481356243437001E-2</v>
      </c>
      <c r="AT11" s="12">
        <v>0.05</v>
      </c>
      <c r="AU11" s="104">
        <v>0.95</v>
      </c>
      <c r="AV11" s="42">
        <v>0.58444068730311005</v>
      </c>
      <c r="AW11" s="12">
        <v>0.05</v>
      </c>
      <c r="AX11" s="13">
        <v>0.95</v>
      </c>
      <c r="AY11" s="14">
        <v>1.53261712798904E-2</v>
      </c>
      <c r="AZ11" s="12">
        <v>0.05</v>
      </c>
      <c r="BA11" s="13">
        <v>0.95</v>
      </c>
      <c r="BB11" s="14">
        <v>0.41380662455704298</v>
      </c>
      <c r="BC11" s="12">
        <v>0.05</v>
      </c>
      <c r="BD11" s="188">
        <v>0.95</v>
      </c>
      <c r="BE11" s="14"/>
      <c r="BF11" s="12">
        <v>0.05</v>
      </c>
      <c r="BG11" s="188">
        <v>0.95</v>
      </c>
      <c r="BH11" s="14">
        <v>1.45634622453195E-2</v>
      </c>
    </row>
    <row r="12" spans="1:60" x14ac:dyDescent="0.25">
      <c r="A12" s="12">
        <v>0.1</v>
      </c>
      <c r="B12" s="13">
        <v>0.9</v>
      </c>
      <c r="C12" s="14">
        <v>5.0922043742135499E-2</v>
      </c>
      <c r="D12" s="12">
        <v>0.1</v>
      </c>
      <c r="E12" s="13">
        <v>0.9</v>
      </c>
      <c r="F12" s="14">
        <v>6.7217097739618898</v>
      </c>
      <c r="G12" s="12">
        <v>0.1</v>
      </c>
      <c r="H12" s="104">
        <v>0.9</v>
      </c>
      <c r="I12" s="14">
        <v>4.2486361571006603E-2</v>
      </c>
      <c r="J12" s="12">
        <v>0.1</v>
      </c>
      <c r="K12" s="104">
        <v>0.9</v>
      </c>
      <c r="L12" s="14">
        <v>4.4185816033846796</v>
      </c>
      <c r="M12" s="12">
        <v>0.1</v>
      </c>
      <c r="N12" s="13">
        <v>0.9</v>
      </c>
      <c r="O12" s="14">
        <v>3.52290583279685E-2</v>
      </c>
      <c r="P12" s="12">
        <v>0.1</v>
      </c>
      <c r="Q12" s="13">
        <v>0.9</v>
      </c>
      <c r="R12" s="14">
        <v>2.6774084329256</v>
      </c>
      <c r="S12" s="12">
        <v>0.1</v>
      </c>
      <c r="T12" s="104">
        <v>0.9</v>
      </c>
      <c r="U12" s="114">
        <v>2.7336759562704101E-2</v>
      </c>
      <c r="V12" s="12">
        <v>0.1</v>
      </c>
      <c r="W12" s="104">
        <v>0.9</v>
      </c>
      <c r="X12" s="14">
        <v>1.5308585355114299</v>
      </c>
      <c r="Y12" s="12">
        <v>0.1</v>
      </c>
      <c r="Z12" s="13">
        <v>0.9</v>
      </c>
      <c r="AA12" s="14">
        <v>2.6921445232807598E-2</v>
      </c>
      <c r="AB12" s="12">
        <v>0.1</v>
      </c>
      <c r="AC12" s="13">
        <v>0.9</v>
      </c>
      <c r="AD12" s="14">
        <v>1.39991515210599</v>
      </c>
      <c r="AE12" s="12">
        <v>0.1</v>
      </c>
      <c r="AF12" s="104">
        <v>0.9</v>
      </c>
      <c r="AG12" s="14">
        <v>2.19315817675288E-2</v>
      </c>
      <c r="AH12" s="12">
        <v>0.1</v>
      </c>
      <c r="AI12" s="104">
        <v>0.9</v>
      </c>
      <c r="AJ12" s="14">
        <v>0.92112643423620899</v>
      </c>
      <c r="AK12" s="12">
        <v>0.1</v>
      </c>
      <c r="AL12" s="13">
        <v>0.9</v>
      </c>
      <c r="AM12" s="14">
        <v>1.9421411466667999E-2</v>
      </c>
      <c r="AN12" s="12">
        <v>0.1</v>
      </c>
      <c r="AO12" s="13">
        <v>0.9</v>
      </c>
      <c r="AP12" s="42">
        <v>0.64090657840004495</v>
      </c>
      <c r="AQ12" s="12">
        <v>0.1</v>
      </c>
      <c r="AR12" s="104">
        <v>0.9</v>
      </c>
      <c r="AS12" s="14">
        <v>1.8790795502727501E-2</v>
      </c>
      <c r="AT12" s="12">
        <v>0.1</v>
      </c>
      <c r="AU12" s="104">
        <v>0.9</v>
      </c>
      <c r="AV12" s="42">
        <v>0.56372386508182704</v>
      </c>
      <c r="AW12" s="12">
        <v>0.1</v>
      </c>
      <c r="AX12" s="13">
        <v>0.9</v>
      </c>
      <c r="AY12" s="14">
        <v>1.4796892081401799E-2</v>
      </c>
      <c r="AZ12" s="12">
        <v>0.1</v>
      </c>
      <c r="BA12" s="13">
        <v>0.9</v>
      </c>
      <c r="BB12" s="14">
        <v>0.39951608619784901</v>
      </c>
      <c r="BC12" s="12">
        <v>0.1</v>
      </c>
      <c r="BD12" s="188">
        <v>0.9</v>
      </c>
      <c r="BE12" s="14"/>
      <c r="BF12" s="12">
        <v>0.1</v>
      </c>
      <c r="BG12" s="188">
        <v>0.9</v>
      </c>
      <c r="BH12" s="14">
        <v>1.4051727005469699E-2</v>
      </c>
    </row>
    <row r="13" spans="1:60" x14ac:dyDescent="0.25">
      <c r="A13" s="12">
        <v>0.15</v>
      </c>
      <c r="B13" s="13">
        <v>0.85</v>
      </c>
      <c r="C13" s="14">
        <v>4.88911384249794E-2</v>
      </c>
      <c r="D13" s="12">
        <v>0.15</v>
      </c>
      <c r="E13" s="13">
        <v>0.85</v>
      </c>
      <c r="F13" s="14">
        <v>6.4536302720972802</v>
      </c>
      <c r="G13" s="12">
        <v>0.15</v>
      </c>
      <c r="H13" s="104">
        <v>0.85</v>
      </c>
      <c r="I13" s="14">
        <v>4.0839223310889898E-2</v>
      </c>
      <c r="J13" s="12">
        <v>0.15</v>
      </c>
      <c r="K13" s="104">
        <v>0.85</v>
      </c>
      <c r="L13" s="14">
        <v>4.2472792243325497</v>
      </c>
      <c r="M13" s="12">
        <v>0.15</v>
      </c>
      <c r="N13" s="13">
        <v>0.85</v>
      </c>
      <c r="O13" s="14">
        <v>3.3792844162162397E-2</v>
      </c>
      <c r="P13" s="12">
        <v>0.15</v>
      </c>
      <c r="Q13" s="13">
        <v>0.85</v>
      </c>
      <c r="R13" s="14">
        <v>2.56825615632434</v>
      </c>
      <c r="S13" s="12">
        <v>0.15</v>
      </c>
      <c r="T13" s="104">
        <v>0.85</v>
      </c>
      <c r="U13" s="114">
        <v>2.62877242312392E-2</v>
      </c>
      <c r="V13" s="12">
        <v>0.15</v>
      </c>
      <c r="W13" s="104">
        <v>0.85</v>
      </c>
      <c r="X13" s="14">
        <v>1.47211255694939</v>
      </c>
      <c r="Y13" s="12">
        <v>0.15</v>
      </c>
      <c r="Z13" s="13">
        <v>0.85</v>
      </c>
      <c r="AA13" s="14">
        <v>2.5825094467775499E-2</v>
      </c>
      <c r="AB13" s="12">
        <v>0.15</v>
      </c>
      <c r="AC13" s="13">
        <v>0.85</v>
      </c>
      <c r="AD13" s="14">
        <v>1.34290491232432</v>
      </c>
      <c r="AE13" s="12">
        <v>0.15</v>
      </c>
      <c r="AF13" s="104">
        <v>0.85</v>
      </c>
      <c r="AG13" s="14">
        <v>2.1144150426930301E-2</v>
      </c>
      <c r="AH13" s="12">
        <v>0.15</v>
      </c>
      <c r="AI13" s="104">
        <v>0.85</v>
      </c>
      <c r="AJ13" s="14">
        <v>0.88805431793107503</v>
      </c>
      <c r="AK13" s="12">
        <v>0.15</v>
      </c>
      <c r="AL13" s="13">
        <v>0.85</v>
      </c>
      <c r="AM13" s="14">
        <v>1.87118938818257E-2</v>
      </c>
      <c r="AN13" s="12">
        <v>0.15</v>
      </c>
      <c r="AO13" s="13">
        <v>0.85</v>
      </c>
      <c r="AP13" s="42">
        <v>0.61749249810025097</v>
      </c>
      <c r="AQ13" s="12">
        <v>0.15</v>
      </c>
      <c r="AR13" s="104">
        <v>0.85</v>
      </c>
      <c r="AS13" s="14">
        <v>1.8100234762018101E-2</v>
      </c>
      <c r="AT13" s="12">
        <v>0.15</v>
      </c>
      <c r="AU13" s="104">
        <v>0.85</v>
      </c>
      <c r="AV13" s="42">
        <v>0.54300704286054502</v>
      </c>
      <c r="AW13" s="12">
        <v>0.15</v>
      </c>
      <c r="AX13" s="13">
        <v>0.85</v>
      </c>
      <c r="AY13" s="14">
        <v>1.4267612882913099E-2</v>
      </c>
      <c r="AZ13" s="12">
        <v>0.15</v>
      </c>
      <c r="BA13" s="13">
        <v>0.85</v>
      </c>
      <c r="BB13" s="14">
        <v>0.38522554783865498</v>
      </c>
      <c r="BC13" s="12">
        <v>0.15</v>
      </c>
      <c r="BD13" s="188">
        <v>0.85</v>
      </c>
      <c r="BE13" s="14"/>
      <c r="BF13" s="12">
        <v>0.15</v>
      </c>
      <c r="BG13" s="188">
        <v>0.85</v>
      </c>
      <c r="BH13" s="14">
        <v>1.35399917656199E-2</v>
      </c>
    </row>
    <row r="14" spans="1:60" x14ac:dyDescent="0.25">
      <c r="A14" s="12">
        <v>0.2</v>
      </c>
      <c r="B14" s="13">
        <v>0.8</v>
      </c>
      <c r="C14" s="14">
        <v>4.6860233107823397E-2</v>
      </c>
      <c r="D14" s="12">
        <v>0.2</v>
      </c>
      <c r="E14" s="13">
        <v>0.8</v>
      </c>
      <c r="F14" s="14">
        <v>6.1855507702326804</v>
      </c>
      <c r="G14" s="12">
        <v>0.2</v>
      </c>
      <c r="H14" s="104">
        <v>0.8</v>
      </c>
      <c r="I14" s="14">
        <v>3.9192085050773297E-2</v>
      </c>
      <c r="J14" s="12">
        <v>0.2</v>
      </c>
      <c r="K14" s="104">
        <v>0.8</v>
      </c>
      <c r="L14" s="14">
        <v>4.0759768452804304</v>
      </c>
      <c r="M14" s="12">
        <v>0.2</v>
      </c>
      <c r="N14" s="13">
        <v>0.8</v>
      </c>
      <c r="O14" s="14">
        <v>3.2356629996356197E-2</v>
      </c>
      <c r="P14" s="12">
        <v>0.2</v>
      </c>
      <c r="Q14" s="13">
        <v>0.8</v>
      </c>
      <c r="R14" s="14">
        <v>2.4591038797230702</v>
      </c>
      <c r="S14" s="12">
        <v>0.2</v>
      </c>
      <c r="T14" s="104">
        <v>0.8</v>
      </c>
      <c r="U14" s="114">
        <v>2.5238688899774198E-2</v>
      </c>
      <c r="V14" s="12">
        <v>0.2</v>
      </c>
      <c r="W14" s="104">
        <v>0.8</v>
      </c>
      <c r="X14" s="14">
        <v>1.4133665783873499</v>
      </c>
      <c r="Y14" s="12">
        <v>0.2</v>
      </c>
      <c r="Z14" s="13">
        <v>0.8</v>
      </c>
      <c r="AA14" s="14">
        <v>2.4728743702743399E-2</v>
      </c>
      <c r="AB14" s="12">
        <v>0.2</v>
      </c>
      <c r="AC14" s="13">
        <v>0.8</v>
      </c>
      <c r="AD14" s="14">
        <v>1.2858946725426501</v>
      </c>
      <c r="AE14" s="12">
        <v>0.2</v>
      </c>
      <c r="AF14" s="104">
        <v>0.8</v>
      </c>
      <c r="AG14" s="14">
        <v>2.0356719086331899E-2</v>
      </c>
      <c r="AH14" s="12">
        <v>0.2</v>
      </c>
      <c r="AI14" s="104">
        <v>0.8</v>
      </c>
      <c r="AJ14" s="14">
        <v>0.85498220162594096</v>
      </c>
      <c r="AK14" s="12">
        <v>0.2</v>
      </c>
      <c r="AL14" s="13">
        <v>0.8</v>
      </c>
      <c r="AM14" s="14">
        <v>1.8002376296983501E-2</v>
      </c>
      <c r="AN14" s="12">
        <v>0.2</v>
      </c>
      <c r="AO14" s="13">
        <v>0.8</v>
      </c>
      <c r="AP14" s="42">
        <v>0.594078417800456</v>
      </c>
      <c r="AQ14" s="12">
        <v>0.2</v>
      </c>
      <c r="AR14" s="104">
        <v>0.8</v>
      </c>
      <c r="AS14" s="14">
        <v>1.7409674021308701E-2</v>
      </c>
      <c r="AT14" s="12">
        <v>0.2</v>
      </c>
      <c r="AU14" s="104">
        <v>0.8</v>
      </c>
      <c r="AV14" s="42">
        <v>0.522290220639262</v>
      </c>
      <c r="AW14" s="12">
        <v>0.2</v>
      </c>
      <c r="AX14" s="13">
        <v>0.8</v>
      </c>
      <c r="AY14" s="14">
        <v>1.37383336844245E-2</v>
      </c>
      <c r="AZ14" s="12">
        <v>0.2</v>
      </c>
      <c r="BA14" s="13">
        <v>0.8</v>
      </c>
      <c r="BB14" s="14">
        <v>0.37093500947946201</v>
      </c>
      <c r="BC14" s="12">
        <v>0.2</v>
      </c>
      <c r="BD14" s="188">
        <v>0.8</v>
      </c>
      <c r="BE14" s="14"/>
      <c r="BF14" s="12">
        <v>0.2</v>
      </c>
      <c r="BG14" s="188">
        <v>0.8</v>
      </c>
      <c r="BH14" s="14">
        <v>1.30282565257701E-2</v>
      </c>
    </row>
    <row r="15" spans="1:60" x14ac:dyDescent="0.25">
      <c r="A15" s="12">
        <v>0.25</v>
      </c>
      <c r="B15" s="13">
        <v>0.75</v>
      </c>
      <c r="C15" s="14">
        <v>4.4829327790667298E-2</v>
      </c>
      <c r="D15" s="12">
        <v>0.25</v>
      </c>
      <c r="E15" s="13">
        <v>0.75</v>
      </c>
      <c r="F15" s="14">
        <v>5.9174712683680797</v>
      </c>
      <c r="G15" s="12">
        <v>0.25</v>
      </c>
      <c r="H15" s="104">
        <v>0.75</v>
      </c>
      <c r="I15" s="14">
        <v>3.7544946790656702E-2</v>
      </c>
      <c r="J15" s="12">
        <v>0.25</v>
      </c>
      <c r="K15" s="104">
        <v>0.75</v>
      </c>
      <c r="L15" s="14">
        <v>3.9046744662282999</v>
      </c>
      <c r="M15" s="12">
        <v>0.25</v>
      </c>
      <c r="N15" s="13">
        <v>0.75</v>
      </c>
      <c r="O15" s="14">
        <v>3.0920415830550101E-2</v>
      </c>
      <c r="P15" s="12">
        <v>0.25</v>
      </c>
      <c r="Q15" s="13">
        <v>0.75</v>
      </c>
      <c r="R15" s="14">
        <v>2.3499516031218</v>
      </c>
      <c r="S15" s="12">
        <v>0.25</v>
      </c>
      <c r="T15" s="104">
        <v>0.75</v>
      </c>
      <c r="U15" s="114">
        <v>2.41896535683092E-2</v>
      </c>
      <c r="V15" s="12">
        <v>0.25</v>
      </c>
      <c r="W15" s="104">
        <v>0.75</v>
      </c>
      <c r="X15" s="14">
        <v>1.35462059982532</v>
      </c>
      <c r="Y15" s="12">
        <v>0.25</v>
      </c>
      <c r="Z15" s="13">
        <v>0.75</v>
      </c>
      <c r="AA15" s="14">
        <v>2.3632392937711199E-2</v>
      </c>
      <c r="AB15" s="12">
        <v>0.25</v>
      </c>
      <c r="AC15" s="13">
        <v>0.75</v>
      </c>
      <c r="AD15" s="14">
        <v>1.22888443276098</v>
      </c>
      <c r="AE15" s="12">
        <v>0.25</v>
      </c>
      <c r="AF15" s="104">
        <v>0.75</v>
      </c>
      <c r="AG15" s="14">
        <v>1.95692877457335E-2</v>
      </c>
      <c r="AH15" s="12">
        <v>0.25</v>
      </c>
      <c r="AI15" s="104">
        <v>0.75</v>
      </c>
      <c r="AJ15" s="14">
        <v>0.821910085320807</v>
      </c>
      <c r="AK15" s="12">
        <v>0.25</v>
      </c>
      <c r="AL15" s="13">
        <v>0.75</v>
      </c>
      <c r="AM15" s="14">
        <v>1.7292858712141201E-2</v>
      </c>
      <c r="AN15" s="12">
        <v>0.25</v>
      </c>
      <c r="AO15" s="13">
        <v>0.75</v>
      </c>
      <c r="AP15" s="42">
        <v>0.57066433750066103</v>
      </c>
      <c r="AQ15" s="12">
        <v>0.25</v>
      </c>
      <c r="AR15" s="104">
        <v>0.75</v>
      </c>
      <c r="AS15" s="14">
        <v>1.6719113280599301E-2</v>
      </c>
      <c r="AT15" s="12">
        <v>0.25</v>
      </c>
      <c r="AU15" s="104">
        <v>0.75</v>
      </c>
      <c r="AV15" s="42">
        <v>0.50157339841797899</v>
      </c>
      <c r="AW15" s="12">
        <v>0.25</v>
      </c>
      <c r="AX15" s="13">
        <v>0.75</v>
      </c>
      <c r="AY15" s="14">
        <v>1.32090544859358E-2</v>
      </c>
      <c r="AZ15" s="12">
        <v>0.25</v>
      </c>
      <c r="BA15" s="13">
        <v>0.75</v>
      </c>
      <c r="BB15" s="14">
        <v>0.35664447112026798</v>
      </c>
      <c r="BC15" s="12">
        <v>0.25</v>
      </c>
      <c r="BD15" s="188">
        <v>0.75</v>
      </c>
      <c r="BE15" s="14"/>
      <c r="BF15" s="12">
        <v>0.25</v>
      </c>
      <c r="BG15" s="188">
        <v>0.75</v>
      </c>
      <c r="BH15" s="14">
        <v>1.2516521285920301E-2</v>
      </c>
    </row>
    <row r="16" spans="1:60" x14ac:dyDescent="0.25">
      <c r="A16" s="12">
        <v>0.3</v>
      </c>
      <c r="B16" s="13">
        <v>0.7</v>
      </c>
      <c r="C16" s="14">
        <v>4.2798422473511198E-2</v>
      </c>
      <c r="D16" s="12">
        <v>0.3</v>
      </c>
      <c r="E16" s="13">
        <v>0.7</v>
      </c>
      <c r="F16" s="14">
        <v>5.6493917665034701</v>
      </c>
      <c r="G16" s="12">
        <v>0.3</v>
      </c>
      <c r="H16" s="104">
        <v>0.7</v>
      </c>
      <c r="I16" s="14">
        <v>3.5897808530540101E-2</v>
      </c>
      <c r="J16" s="12">
        <v>0.3</v>
      </c>
      <c r="K16" s="104">
        <v>0.7</v>
      </c>
      <c r="L16" s="14">
        <v>3.73337208717617</v>
      </c>
      <c r="M16" s="12">
        <v>0.3</v>
      </c>
      <c r="N16" s="13">
        <v>0.7</v>
      </c>
      <c r="O16" s="14">
        <v>2.9484201664744001E-2</v>
      </c>
      <c r="P16" s="12">
        <v>0.3</v>
      </c>
      <c r="Q16" s="13">
        <v>0.7</v>
      </c>
      <c r="R16" s="14">
        <v>2.2407993265205399</v>
      </c>
      <c r="S16" s="12">
        <v>0.3</v>
      </c>
      <c r="T16" s="104">
        <v>0.7</v>
      </c>
      <c r="U16" s="114">
        <v>2.3140618236844299E-2</v>
      </c>
      <c r="V16" s="12">
        <v>0.3</v>
      </c>
      <c r="W16" s="104">
        <v>0.7</v>
      </c>
      <c r="X16" s="14">
        <v>1.2958746212632799</v>
      </c>
      <c r="Y16" s="12">
        <v>0.3</v>
      </c>
      <c r="Z16" s="13">
        <v>0.7</v>
      </c>
      <c r="AA16" s="14">
        <v>2.2536042172679099E-2</v>
      </c>
      <c r="AB16" s="12">
        <v>0.3</v>
      </c>
      <c r="AC16" s="13">
        <v>0.7</v>
      </c>
      <c r="AD16" s="14">
        <v>1.1718741929793099</v>
      </c>
      <c r="AE16" s="12">
        <v>0.3</v>
      </c>
      <c r="AF16" s="104">
        <v>0.7</v>
      </c>
      <c r="AG16" s="14">
        <v>1.8781856405135001E-2</v>
      </c>
      <c r="AH16" s="12">
        <v>0.3</v>
      </c>
      <c r="AI16" s="104">
        <v>0.7</v>
      </c>
      <c r="AJ16" s="14">
        <v>0.78883796901567305</v>
      </c>
      <c r="AK16" s="12">
        <v>0.3</v>
      </c>
      <c r="AL16" s="13">
        <v>0.7</v>
      </c>
      <c r="AM16" s="14">
        <v>1.6583341127298899E-2</v>
      </c>
      <c r="AN16" s="12">
        <v>0.3</v>
      </c>
      <c r="AO16" s="13">
        <v>0.7</v>
      </c>
      <c r="AP16" s="42">
        <v>0.54725025720086595</v>
      </c>
      <c r="AQ16" s="12">
        <v>0.3</v>
      </c>
      <c r="AR16" s="104">
        <v>0.7</v>
      </c>
      <c r="AS16" s="14">
        <v>1.6028552539889801E-2</v>
      </c>
      <c r="AT16" s="12">
        <v>0.3</v>
      </c>
      <c r="AU16" s="104">
        <v>0.7</v>
      </c>
      <c r="AV16" s="42">
        <v>0.48085657619669597</v>
      </c>
      <c r="AW16" s="12">
        <v>0.3</v>
      </c>
      <c r="AX16" s="13">
        <v>0.7</v>
      </c>
      <c r="AY16" s="14">
        <v>1.26797752874472E-2</v>
      </c>
      <c r="AZ16" s="12">
        <v>0.3</v>
      </c>
      <c r="BA16" s="13">
        <v>0.7</v>
      </c>
      <c r="BB16" s="14">
        <v>0.34235393276107501</v>
      </c>
      <c r="BC16" s="12">
        <v>0.3</v>
      </c>
      <c r="BD16" s="188">
        <v>0.7</v>
      </c>
      <c r="BE16" s="14"/>
      <c r="BF16" s="12">
        <v>0.3</v>
      </c>
      <c r="BG16" s="188">
        <v>0.7</v>
      </c>
      <c r="BH16" s="14">
        <v>1.20047860460705E-2</v>
      </c>
    </row>
    <row r="17" spans="1:60" x14ac:dyDescent="0.25">
      <c r="A17" s="12">
        <v>0.35</v>
      </c>
      <c r="B17" s="13">
        <v>0.65</v>
      </c>
      <c r="C17" s="14">
        <v>4.0767517156355203E-2</v>
      </c>
      <c r="D17" s="12">
        <v>0.35</v>
      </c>
      <c r="E17" s="13">
        <v>0.65</v>
      </c>
      <c r="F17" s="14">
        <v>5.38131226463888</v>
      </c>
      <c r="G17" s="12">
        <v>0.35</v>
      </c>
      <c r="H17" s="104">
        <v>0.65</v>
      </c>
      <c r="I17" s="14">
        <v>3.4250670270423403E-2</v>
      </c>
      <c r="J17" s="12">
        <v>0.35</v>
      </c>
      <c r="K17" s="104">
        <v>0.65</v>
      </c>
      <c r="L17" s="14">
        <v>3.56206970812404</v>
      </c>
      <c r="M17" s="12">
        <v>0.35</v>
      </c>
      <c r="N17" s="13">
        <v>0.65</v>
      </c>
      <c r="O17" s="14">
        <v>2.8047987498937901E-2</v>
      </c>
      <c r="P17" s="12">
        <v>0.35</v>
      </c>
      <c r="Q17" s="13">
        <v>0.65</v>
      </c>
      <c r="R17" s="14">
        <v>2.1316470499192799</v>
      </c>
      <c r="S17" s="12">
        <v>0.35</v>
      </c>
      <c r="T17" s="104">
        <v>0.65</v>
      </c>
      <c r="U17" s="114">
        <v>2.2091582905379398E-2</v>
      </c>
      <c r="V17" s="12">
        <v>0.35</v>
      </c>
      <c r="W17" s="104">
        <v>0.65</v>
      </c>
      <c r="X17" s="14">
        <v>1.23712864270124</v>
      </c>
      <c r="Y17" s="12">
        <v>0.35</v>
      </c>
      <c r="Z17" s="13">
        <v>0.65</v>
      </c>
      <c r="AA17" s="14">
        <v>2.1439691407646899E-2</v>
      </c>
      <c r="AB17" s="12">
        <v>0.35</v>
      </c>
      <c r="AC17" s="13">
        <v>0.65</v>
      </c>
      <c r="AD17" s="14">
        <v>1.1148639531976401</v>
      </c>
      <c r="AE17" s="12">
        <v>0.35</v>
      </c>
      <c r="AF17" s="104">
        <v>0.65</v>
      </c>
      <c r="AG17" s="14">
        <v>1.79944250645366E-2</v>
      </c>
      <c r="AH17" s="12">
        <v>0.35</v>
      </c>
      <c r="AI17" s="104">
        <v>0.65</v>
      </c>
      <c r="AJ17" s="14">
        <v>0.75576585271053898</v>
      </c>
      <c r="AK17" s="12">
        <v>0.35</v>
      </c>
      <c r="AL17" s="13">
        <v>0.65</v>
      </c>
      <c r="AM17" s="14">
        <v>1.58738235424567E-2</v>
      </c>
      <c r="AN17" s="12">
        <v>0.35</v>
      </c>
      <c r="AO17" s="13">
        <v>0.65</v>
      </c>
      <c r="AP17" s="42">
        <v>0.52383617690107098</v>
      </c>
      <c r="AQ17" s="12">
        <v>0.35</v>
      </c>
      <c r="AR17" s="104">
        <v>0.65</v>
      </c>
      <c r="AS17" s="14">
        <v>1.5337991799180399E-2</v>
      </c>
      <c r="AT17" s="12">
        <v>0.35</v>
      </c>
      <c r="AU17" s="104">
        <v>0.65</v>
      </c>
      <c r="AV17" s="42">
        <v>0.46013975397541401</v>
      </c>
      <c r="AW17" s="12">
        <v>0.35</v>
      </c>
      <c r="AX17" s="13">
        <v>0.65</v>
      </c>
      <c r="AY17" s="14">
        <v>1.2150496088958501E-2</v>
      </c>
      <c r="AZ17" s="12">
        <v>0.35</v>
      </c>
      <c r="BA17" s="13">
        <v>0.65</v>
      </c>
      <c r="BB17" s="14">
        <v>0.32806339440188098</v>
      </c>
      <c r="BC17" s="12">
        <v>0.35</v>
      </c>
      <c r="BD17" s="188">
        <v>0.65</v>
      </c>
      <c r="BE17" s="14"/>
      <c r="BF17" s="12">
        <v>0.35</v>
      </c>
      <c r="BG17" s="188">
        <v>0.65</v>
      </c>
      <c r="BH17" s="14">
        <v>1.1493050806220701E-2</v>
      </c>
    </row>
    <row r="18" spans="1:60" x14ac:dyDescent="0.25">
      <c r="A18" s="12">
        <v>0.4</v>
      </c>
      <c r="B18" s="13">
        <v>0.6</v>
      </c>
      <c r="C18" s="14">
        <v>3.8736611839199103E-2</v>
      </c>
      <c r="D18" s="12">
        <v>0.4</v>
      </c>
      <c r="E18" s="13">
        <v>0.6</v>
      </c>
      <c r="F18" s="14">
        <v>5.1132327627742802</v>
      </c>
      <c r="G18" s="12">
        <v>0.4</v>
      </c>
      <c r="H18" s="104">
        <v>0.6</v>
      </c>
      <c r="I18" s="14">
        <v>3.2603532010306899E-2</v>
      </c>
      <c r="J18" s="12">
        <v>0.4</v>
      </c>
      <c r="K18" s="104">
        <v>0.6</v>
      </c>
      <c r="L18" s="14">
        <v>3.39076732907191</v>
      </c>
      <c r="M18" s="12">
        <v>0.4</v>
      </c>
      <c r="N18" s="13">
        <v>0.6</v>
      </c>
      <c r="O18" s="14">
        <v>2.6611773333131802E-2</v>
      </c>
      <c r="P18" s="12">
        <v>0.4</v>
      </c>
      <c r="Q18" s="13">
        <v>0.6</v>
      </c>
      <c r="R18" s="14">
        <v>2.0224947733180101</v>
      </c>
      <c r="S18" s="12">
        <v>0.4</v>
      </c>
      <c r="T18" s="104">
        <v>0.6</v>
      </c>
      <c r="U18" s="114">
        <v>2.10425475739144E-2</v>
      </c>
      <c r="V18" s="12">
        <v>0.4</v>
      </c>
      <c r="W18" s="104">
        <v>0.6</v>
      </c>
      <c r="X18" s="14">
        <v>1.1783826641391999</v>
      </c>
      <c r="Y18" s="12">
        <v>0.4</v>
      </c>
      <c r="Z18" s="13">
        <v>0.6</v>
      </c>
      <c r="AA18" s="14">
        <v>2.03433406426148E-2</v>
      </c>
      <c r="AB18" s="12">
        <v>0.4</v>
      </c>
      <c r="AC18" s="13">
        <v>0.6</v>
      </c>
      <c r="AD18" s="14">
        <v>1.05785371341597</v>
      </c>
      <c r="AE18" s="12">
        <v>0.4</v>
      </c>
      <c r="AF18" s="104">
        <v>0.6</v>
      </c>
      <c r="AG18" s="14">
        <v>1.7206993723938201E-2</v>
      </c>
      <c r="AH18" s="12">
        <v>0.4</v>
      </c>
      <c r="AI18" s="104">
        <v>0.6</v>
      </c>
      <c r="AJ18" s="14">
        <v>0.72269373640540502</v>
      </c>
      <c r="AK18" s="12">
        <v>0.4</v>
      </c>
      <c r="AL18" s="13">
        <v>0.6</v>
      </c>
      <c r="AM18" s="14">
        <v>1.51643059576144E-2</v>
      </c>
      <c r="AN18" s="12">
        <v>0.4</v>
      </c>
      <c r="AO18" s="13">
        <v>0.6</v>
      </c>
      <c r="AP18" s="42">
        <v>0.50042209660127701</v>
      </c>
      <c r="AQ18" s="12">
        <v>0.4</v>
      </c>
      <c r="AR18" s="104">
        <v>0.6</v>
      </c>
      <c r="AS18" s="14">
        <v>1.4647431058471E-2</v>
      </c>
      <c r="AT18" s="12">
        <v>0.4</v>
      </c>
      <c r="AU18" s="104">
        <v>0.6</v>
      </c>
      <c r="AV18" s="42">
        <v>0.439422931754131</v>
      </c>
      <c r="AW18" s="12">
        <v>0.4</v>
      </c>
      <c r="AX18" s="13">
        <v>0.6</v>
      </c>
      <c r="AY18" s="14">
        <v>1.1621216890469899E-2</v>
      </c>
      <c r="AZ18" s="12">
        <v>0.4</v>
      </c>
      <c r="BA18" s="13">
        <v>0.6</v>
      </c>
      <c r="BB18" s="14">
        <v>0.31377285604268701</v>
      </c>
      <c r="BC18" s="12">
        <v>0.4</v>
      </c>
      <c r="BD18" s="188">
        <v>0.6</v>
      </c>
      <c r="BE18" s="14"/>
      <c r="BF18" s="12">
        <v>0.4</v>
      </c>
      <c r="BG18" s="188">
        <v>0.6</v>
      </c>
      <c r="BH18" s="14">
        <v>1.09813155663709E-2</v>
      </c>
    </row>
    <row r="19" spans="1:60" x14ac:dyDescent="0.25">
      <c r="A19" s="12">
        <v>0.45</v>
      </c>
      <c r="B19" s="13">
        <v>0.55000000000000004</v>
      </c>
      <c r="C19" s="14">
        <v>3.67057065220429E-2</v>
      </c>
      <c r="D19" s="12">
        <v>0.45</v>
      </c>
      <c r="E19" s="13">
        <v>0.55000000000000004</v>
      </c>
      <c r="F19" s="14">
        <v>4.8451532609096697</v>
      </c>
      <c r="G19" s="12">
        <v>0.45</v>
      </c>
      <c r="H19" s="104">
        <v>0.55000000000000004</v>
      </c>
      <c r="I19" s="14">
        <v>3.09563937501902E-2</v>
      </c>
      <c r="J19" s="12">
        <v>0.45</v>
      </c>
      <c r="K19" s="104">
        <v>0.55000000000000004</v>
      </c>
      <c r="L19" s="14">
        <v>3.2194649500197801</v>
      </c>
      <c r="M19" s="12">
        <v>0.45</v>
      </c>
      <c r="N19" s="13">
        <v>0.55000000000000004</v>
      </c>
      <c r="O19" s="14">
        <v>2.5175559167325699E-2</v>
      </c>
      <c r="P19" s="12">
        <v>0.45</v>
      </c>
      <c r="Q19" s="13">
        <v>0.55000000000000004</v>
      </c>
      <c r="R19" s="14">
        <v>1.9133424967167501</v>
      </c>
      <c r="S19" s="12">
        <v>0.45</v>
      </c>
      <c r="T19" s="104">
        <v>0.55000000000000004</v>
      </c>
      <c r="U19" s="114">
        <v>1.9993512242449399E-2</v>
      </c>
      <c r="V19" s="12">
        <v>0.45</v>
      </c>
      <c r="W19" s="104">
        <v>0.55000000000000004</v>
      </c>
      <c r="X19" s="14">
        <v>1.11963668557717</v>
      </c>
      <c r="Y19" s="12">
        <v>0.45</v>
      </c>
      <c r="Z19" s="13">
        <v>0.55000000000000004</v>
      </c>
      <c r="AA19" s="14">
        <v>1.92469898775827E-2</v>
      </c>
      <c r="AB19" s="12">
        <v>0.45</v>
      </c>
      <c r="AC19" s="13">
        <v>0.55000000000000004</v>
      </c>
      <c r="AD19" s="14">
        <v>1.0008434736342999</v>
      </c>
      <c r="AE19" s="12">
        <v>0.45</v>
      </c>
      <c r="AF19" s="104">
        <v>0.55000000000000004</v>
      </c>
      <c r="AG19" s="14">
        <v>1.6419562383339699E-2</v>
      </c>
      <c r="AH19" s="12">
        <v>0.45</v>
      </c>
      <c r="AI19" s="104">
        <v>0.55000000000000004</v>
      </c>
      <c r="AJ19" s="14">
        <v>0.68962162010027095</v>
      </c>
      <c r="AK19" s="12">
        <v>0.45</v>
      </c>
      <c r="AL19" s="13">
        <v>0.55000000000000004</v>
      </c>
      <c r="AM19" s="14">
        <v>1.4454788372772099E-2</v>
      </c>
      <c r="AN19" s="12">
        <v>0.45</v>
      </c>
      <c r="AO19" s="13">
        <v>0.55000000000000004</v>
      </c>
      <c r="AP19" s="42">
        <v>0.47700801630148199</v>
      </c>
      <c r="AQ19" s="12">
        <v>0.45</v>
      </c>
      <c r="AR19" s="104">
        <v>0.55000000000000004</v>
      </c>
      <c r="AS19" s="14">
        <v>1.39568703177616E-2</v>
      </c>
      <c r="AT19" s="12">
        <v>0.45</v>
      </c>
      <c r="AU19" s="104">
        <v>0.55000000000000004</v>
      </c>
      <c r="AV19" s="42">
        <v>0.41870610953284898</v>
      </c>
      <c r="AW19" s="12">
        <v>0.45</v>
      </c>
      <c r="AX19" s="13">
        <v>0.55000000000000004</v>
      </c>
      <c r="AY19" s="14">
        <v>1.1091937691981199E-2</v>
      </c>
      <c r="AZ19" s="12">
        <v>0.45</v>
      </c>
      <c r="BA19" s="13">
        <v>0.55000000000000004</v>
      </c>
      <c r="BB19" s="14">
        <v>0.29948231768349398</v>
      </c>
      <c r="BC19" s="12">
        <v>0.45</v>
      </c>
      <c r="BD19" s="188">
        <v>0.55000000000000004</v>
      </c>
      <c r="BE19" s="14"/>
      <c r="BF19" s="12">
        <v>0.45</v>
      </c>
      <c r="BG19" s="188">
        <v>0.55000000000000004</v>
      </c>
      <c r="BH19" s="14">
        <v>1.0469580326521E-2</v>
      </c>
    </row>
    <row r="20" spans="1:60" x14ac:dyDescent="0.25">
      <c r="A20" s="12">
        <v>0.5</v>
      </c>
      <c r="B20" s="13">
        <v>0.5</v>
      </c>
      <c r="C20" s="14">
        <v>3.46748012048868E-2</v>
      </c>
      <c r="D20" s="12">
        <v>0.5</v>
      </c>
      <c r="E20" s="13">
        <v>0.5</v>
      </c>
      <c r="F20" s="14">
        <v>4.5770737590450699</v>
      </c>
      <c r="G20" s="12">
        <v>0.5</v>
      </c>
      <c r="H20" s="104">
        <v>0.5</v>
      </c>
      <c r="I20" s="14">
        <v>2.93092554900737E-2</v>
      </c>
      <c r="J20" s="12">
        <v>0.5</v>
      </c>
      <c r="K20" s="104">
        <v>0.5</v>
      </c>
      <c r="L20" s="14">
        <v>3.0481625709676599</v>
      </c>
      <c r="M20" s="12">
        <v>0.5</v>
      </c>
      <c r="N20" s="13">
        <v>0.5</v>
      </c>
      <c r="O20" s="14">
        <v>2.3739345001519498E-2</v>
      </c>
      <c r="P20" s="12">
        <v>0.5</v>
      </c>
      <c r="Q20" s="13">
        <v>0.5</v>
      </c>
      <c r="R20" s="14">
        <v>1.80419022011548</v>
      </c>
      <c r="S20" s="12">
        <v>0.5</v>
      </c>
      <c r="T20" s="104">
        <v>0.5</v>
      </c>
      <c r="U20" s="114">
        <v>1.8944476910984501E-2</v>
      </c>
      <c r="V20" s="12">
        <v>0.5</v>
      </c>
      <c r="W20" s="104">
        <v>0.5</v>
      </c>
      <c r="X20" s="14">
        <v>1.0608907070151301</v>
      </c>
      <c r="Y20" s="12">
        <v>0.5</v>
      </c>
      <c r="Z20" s="13">
        <v>0.5</v>
      </c>
      <c r="AA20" s="14">
        <v>1.81506391125506E-2</v>
      </c>
      <c r="AB20" s="12">
        <v>0.5</v>
      </c>
      <c r="AC20" s="13">
        <v>0.5</v>
      </c>
      <c r="AD20" s="14">
        <v>0.94383323385263096</v>
      </c>
      <c r="AE20" s="12">
        <v>0.5</v>
      </c>
      <c r="AF20" s="104">
        <v>0.5</v>
      </c>
      <c r="AG20" s="14">
        <v>1.5632131042741301E-2</v>
      </c>
      <c r="AH20" s="12">
        <v>0.5</v>
      </c>
      <c r="AI20" s="104">
        <v>0.5</v>
      </c>
      <c r="AJ20" s="14">
        <v>0.65654950379513599</v>
      </c>
      <c r="AK20" s="12">
        <v>0.5</v>
      </c>
      <c r="AL20" s="13">
        <v>0.5</v>
      </c>
      <c r="AM20" s="14">
        <v>1.3745270787929901E-2</v>
      </c>
      <c r="AN20" s="12">
        <v>0.5</v>
      </c>
      <c r="AO20" s="13">
        <v>0.5</v>
      </c>
      <c r="AP20" s="42">
        <v>0.45359393600168701</v>
      </c>
      <c r="AQ20" s="12">
        <v>0.5</v>
      </c>
      <c r="AR20" s="104">
        <v>0.5</v>
      </c>
      <c r="AS20" s="14">
        <v>1.3266309577052099E-2</v>
      </c>
      <c r="AT20" s="12">
        <v>0.5</v>
      </c>
      <c r="AU20" s="104">
        <v>0.5</v>
      </c>
      <c r="AV20" s="42">
        <v>0.39798928731156502</v>
      </c>
      <c r="AW20" s="12">
        <v>0.5</v>
      </c>
      <c r="AX20" s="13">
        <v>0.5</v>
      </c>
      <c r="AY20" s="14">
        <v>1.05626584934926E-2</v>
      </c>
      <c r="AZ20" s="12">
        <v>0.5</v>
      </c>
      <c r="BA20" s="13">
        <v>0.5</v>
      </c>
      <c r="BB20" s="14">
        <v>0.28519177932430001</v>
      </c>
      <c r="BC20" s="12">
        <v>0.5</v>
      </c>
      <c r="BD20" s="188">
        <v>0.5</v>
      </c>
      <c r="BE20" s="14"/>
      <c r="BF20" s="12">
        <v>0.5</v>
      </c>
      <c r="BG20" s="188">
        <v>0.5</v>
      </c>
      <c r="BH20" s="14">
        <v>9.9578450866712898E-3</v>
      </c>
    </row>
    <row r="21" spans="1:60" x14ac:dyDescent="0.25">
      <c r="A21" s="12">
        <v>0.55000000000000004</v>
      </c>
      <c r="B21" s="13">
        <v>0.45</v>
      </c>
      <c r="C21" s="14">
        <v>3.2643895887730798E-2</v>
      </c>
      <c r="D21" s="12">
        <v>0.55000000000000004</v>
      </c>
      <c r="E21" s="13">
        <v>0.45</v>
      </c>
      <c r="F21" s="14">
        <v>4.30899425718047</v>
      </c>
      <c r="G21" s="12">
        <v>0.55000000000000004</v>
      </c>
      <c r="H21" s="104">
        <v>0.45</v>
      </c>
      <c r="I21" s="14">
        <v>2.7662117229957001E-2</v>
      </c>
      <c r="J21" s="12">
        <v>0.55000000000000004</v>
      </c>
      <c r="K21" s="104">
        <v>0.45</v>
      </c>
      <c r="L21" s="14">
        <v>2.8768601919155299</v>
      </c>
      <c r="M21" s="12">
        <v>0.55000000000000004</v>
      </c>
      <c r="N21" s="13">
        <v>0.45</v>
      </c>
      <c r="O21" s="14">
        <v>2.2303130835713399E-2</v>
      </c>
      <c r="P21" s="12">
        <v>0.55000000000000004</v>
      </c>
      <c r="Q21" s="13">
        <v>0.45</v>
      </c>
      <c r="R21" s="14">
        <v>1.69503794351422</v>
      </c>
      <c r="S21" s="12">
        <v>0.55000000000000004</v>
      </c>
      <c r="T21" s="104">
        <v>0.45</v>
      </c>
      <c r="U21" s="114">
        <v>1.78954415795195E-2</v>
      </c>
      <c r="V21" s="12">
        <v>0.55000000000000004</v>
      </c>
      <c r="W21" s="104">
        <v>0.45</v>
      </c>
      <c r="X21" s="14">
        <v>1.00214472845309</v>
      </c>
      <c r="Y21" s="12">
        <v>0.55000000000000004</v>
      </c>
      <c r="Z21" s="13">
        <v>0.45</v>
      </c>
      <c r="AA21" s="14">
        <v>1.70542883475184E-2</v>
      </c>
      <c r="AB21" s="12">
        <v>0.55000000000000004</v>
      </c>
      <c r="AC21" s="13">
        <v>0.45</v>
      </c>
      <c r="AD21" s="14">
        <v>0.88682299407095999</v>
      </c>
      <c r="AE21" s="12">
        <v>0.55000000000000004</v>
      </c>
      <c r="AF21" s="104">
        <v>0.45</v>
      </c>
      <c r="AG21" s="14">
        <v>1.4844699702142901E-2</v>
      </c>
      <c r="AH21" s="12">
        <v>0.55000000000000004</v>
      </c>
      <c r="AI21" s="104">
        <v>0.45</v>
      </c>
      <c r="AJ21" s="14">
        <v>0.62347738749000203</v>
      </c>
      <c r="AK21" s="12">
        <v>0.55000000000000004</v>
      </c>
      <c r="AL21" s="13">
        <v>0.45</v>
      </c>
      <c r="AM21" s="14">
        <v>1.3035753203087599E-2</v>
      </c>
      <c r="AN21" s="12">
        <v>0.55000000000000004</v>
      </c>
      <c r="AO21" s="13">
        <v>0.45</v>
      </c>
      <c r="AP21" s="42">
        <v>0.43017985570189199</v>
      </c>
      <c r="AQ21" s="12">
        <v>0.55000000000000004</v>
      </c>
      <c r="AR21" s="104">
        <v>0.45</v>
      </c>
      <c r="AS21" s="14">
        <v>1.2575748836342699E-2</v>
      </c>
      <c r="AT21" s="12">
        <v>0.55000000000000004</v>
      </c>
      <c r="AU21" s="104">
        <v>0.45</v>
      </c>
      <c r="AV21" s="42">
        <v>0.377272465090283</v>
      </c>
      <c r="AW21" s="12">
        <v>0.55000000000000004</v>
      </c>
      <c r="AX21" s="13">
        <v>0.45</v>
      </c>
      <c r="AY21" s="14">
        <v>1.00333792950039E-2</v>
      </c>
      <c r="AZ21" s="12">
        <v>0.55000000000000004</v>
      </c>
      <c r="BA21" s="13">
        <v>0.45</v>
      </c>
      <c r="BB21" s="14">
        <v>0.27090124096510598</v>
      </c>
      <c r="BC21" s="12">
        <v>0.55000000000000004</v>
      </c>
      <c r="BD21" s="188">
        <v>0.45</v>
      </c>
      <c r="BE21" s="14"/>
      <c r="BF21" s="12">
        <v>0.55000000000000004</v>
      </c>
      <c r="BG21" s="188">
        <v>0.45</v>
      </c>
      <c r="BH21" s="14">
        <v>9.44610984682147E-3</v>
      </c>
    </row>
    <row r="22" spans="1:60" x14ac:dyDescent="0.25">
      <c r="A22" s="12">
        <v>0.6</v>
      </c>
      <c r="B22" s="13">
        <v>0.39999999999999902</v>
      </c>
      <c r="C22" s="14">
        <v>3.0612990570574702E-2</v>
      </c>
      <c r="D22" s="12">
        <v>0.6</v>
      </c>
      <c r="E22" s="13">
        <v>0.39999999999999902</v>
      </c>
      <c r="F22" s="14">
        <v>4.0409147553158604</v>
      </c>
      <c r="G22" s="12">
        <v>0.6</v>
      </c>
      <c r="H22" s="104">
        <v>0.39999999999999902</v>
      </c>
      <c r="I22" s="14">
        <v>2.60149789698404E-2</v>
      </c>
      <c r="J22" s="12">
        <v>0.6</v>
      </c>
      <c r="K22" s="104">
        <v>0.39999999999999902</v>
      </c>
      <c r="L22" s="14">
        <v>2.7055578128633999</v>
      </c>
      <c r="M22" s="12">
        <v>0.6</v>
      </c>
      <c r="N22" s="13">
        <v>0.39999999999999902</v>
      </c>
      <c r="O22" s="14">
        <v>2.0866916669907299E-2</v>
      </c>
      <c r="P22" s="12">
        <v>0.6</v>
      </c>
      <c r="Q22" s="13">
        <v>0.39999999999999902</v>
      </c>
      <c r="R22" s="14">
        <v>1.58588566691296</v>
      </c>
      <c r="S22" s="12">
        <v>0.6</v>
      </c>
      <c r="T22" s="104">
        <v>0.39999999999999902</v>
      </c>
      <c r="U22" s="114">
        <v>1.6846406248054599E-2</v>
      </c>
      <c r="V22" s="12">
        <v>0.6</v>
      </c>
      <c r="W22" s="104">
        <v>0.39999999999999902</v>
      </c>
      <c r="X22" s="14">
        <v>0.94339874989105899</v>
      </c>
      <c r="Y22" s="12">
        <v>0.6</v>
      </c>
      <c r="Z22" s="13">
        <v>0.39999999999999902</v>
      </c>
      <c r="AA22" s="14">
        <v>1.5957937582486301E-2</v>
      </c>
      <c r="AB22" s="12">
        <v>0.6</v>
      </c>
      <c r="AC22" s="13">
        <v>0.39999999999999902</v>
      </c>
      <c r="AD22" s="14">
        <v>0.82981275428928902</v>
      </c>
      <c r="AE22" s="12">
        <v>0.6</v>
      </c>
      <c r="AF22" s="104">
        <v>0.39999999999999902</v>
      </c>
      <c r="AG22" s="14">
        <v>1.40572683615444E-2</v>
      </c>
      <c r="AH22" s="12">
        <v>0.6</v>
      </c>
      <c r="AI22" s="104">
        <v>0.39999999999999902</v>
      </c>
      <c r="AJ22" s="14">
        <v>0.59040527118486796</v>
      </c>
      <c r="AK22" s="12">
        <v>0.6</v>
      </c>
      <c r="AL22" s="13">
        <v>0.39999999999999902</v>
      </c>
      <c r="AM22" s="14">
        <v>1.23262356182453E-2</v>
      </c>
      <c r="AN22" s="12">
        <v>0.6</v>
      </c>
      <c r="AO22" s="13">
        <v>0.39999999999999902</v>
      </c>
      <c r="AP22" s="42">
        <v>0.40676577540209702</v>
      </c>
      <c r="AQ22" s="12">
        <v>0.6</v>
      </c>
      <c r="AR22" s="104">
        <v>0.39999999999999902</v>
      </c>
      <c r="AS22" s="14">
        <v>1.18851880956333E-2</v>
      </c>
      <c r="AT22" s="12">
        <v>0.6</v>
      </c>
      <c r="AU22" s="104">
        <v>0.39999999999999902</v>
      </c>
      <c r="AV22" s="42">
        <v>0.35655564286899999</v>
      </c>
      <c r="AW22" s="12">
        <v>0.6</v>
      </c>
      <c r="AX22" s="13">
        <v>0.39999999999999902</v>
      </c>
      <c r="AY22" s="14">
        <v>9.5041000965153007E-3</v>
      </c>
      <c r="AZ22" s="12">
        <v>0.6</v>
      </c>
      <c r="BA22" s="13">
        <v>0.39999999999999902</v>
      </c>
      <c r="BB22" s="14">
        <v>0.25661070260591301</v>
      </c>
      <c r="BC22" s="12">
        <v>0.6</v>
      </c>
      <c r="BD22" s="188">
        <v>0.39999999999999902</v>
      </c>
      <c r="BE22" s="14"/>
      <c r="BF22" s="12">
        <v>0.6</v>
      </c>
      <c r="BG22" s="188">
        <v>0.39999999999999902</v>
      </c>
      <c r="BH22" s="14">
        <v>8.9343746069716692E-3</v>
      </c>
    </row>
    <row r="23" spans="1:60" x14ac:dyDescent="0.25">
      <c r="A23" s="12">
        <v>0.65</v>
      </c>
      <c r="B23" s="13">
        <v>0.34999999999999898</v>
      </c>
      <c r="C23" s="14">
        <v>2.8582085253418699E-2</v>
      </c>
      <c r="D23" s="12">
        <v>0.65</v>
      </c>
      <c r="E23" s="13">
        <v>0.34999999999999898</v>
      </c>
      <c r="F23" s="14">
        <v>3.7728352534512699</v>
      </c>
      <c r="G23" s="12">
        <v>0.65</v>
      </c>
      <c r="H23" s="104">
        <v>0.34999999999999898</v>
      </c>
      <c r="I23" s="14">
        <v>2.4367840709723799E-2</v>
      </c>
      <c r="J23" s="12">
        <v>0.65</v>
      </c>
      <c r="K23" s="104">
        <v>0.34999999999999898</v>
      </c>
      <c r="L23" s="14">
        <v>2.5342554338112699</v>
      </c>
      <c r="M23" s="12">
        <v>0.65</v>
      </c>
      <c r="N23" s="13">
        <v>0.34999999999999898</v>
      </c>
      <c r="O23" s="14">
        <v>1.9430702504101199E-2</v>
      </c>
      <c r="P23" s="12">
        <v>0.65</v>
      </c>
      <c r="Q23" s="13">
        <v>0.34999999999999898</v>
      </c>
      <c r="R23" s="14">
        <v>1.4767333903116899</v>
      </c>
      <c r="S23" s="12">
        <v>0.65</v>
      </c>
      <c r="T23" s="104">
        <v>0.34999999999999898</v>
      </c>
      <c r="U23" s="114">
        <v>1.5797370916589601E-2</v>
      </c>
      <c r="V23" s="12">
        <v>0.65</v>
      </c>
      <c r="W23" s="104">
        <v>0.34999999999999898</v>
      </c>
      <c r="X23" s="14">
        <v>0.88465277132902098</v>
      </c>
      <c r="Y23" s="12">
        <v>0.65</v>
      </c>
      <c r="Z23" s="13">
        <v>0.34999999999999898</v>
      </c>
      <c r="AA23" s="14">
        <v>1.4861586817454199E-2</v>
      </c>
      <c r="AB23" s="12">
        <v>0.65</v>
      </c>
      <c r="AC23" s="13">
        <v>0.34999999999999898</v>
      </c>
      <c r="AD23" s="14">
        <v>0.77280251450761905</v>
      </c>
      <c r="AE23" s="12">
        <v>0.65</v>
      </c>
      <c r="AF23" s="104">
        <v>0.34999999999999898</v>
      </c>
      <c r="AG23" s="14">
        <v>1.3269837020946E-2</v>
      </c>
      <c r="AH23" s="12">
        <v>0.65</v>
      </c>
      <c r="AI23" s="104">
        <v>0.34999999999999898</v>
      </c>
      <c r="AJ23" s="14">
        <v>0.55733315487973401</v>
      </c>
      <c r="AK23" s="12">
        <v>0.65</v>
      </c>
      <c r="AL23" s="13">
        <v>0.34999999999999898</v>
      </c>
      <c r="AM23" s="14">
        <v>1.16167180334031E-2</v>
      </c>
      <c r="AN23" s="12">
        <v>0.65</v>
      </c>
      <c r="AO23" s="13">
        <v>0.34999999999999898</v>
      </c>
      <c r="AP23" s="42">
        <v>0.38335169510230299</v>
      </c>
      <c r="AQ23" s="12">
        <v>0.65</v>
      </c>
      <c r="AR23" s="104">
        <v>0.34999999999999898</v>
      </c>
      <c r="AS23" s="14">
        <v>1.11946273549239E-2</v>
      </c>
      <c r="AT23" s="12">
        <v>0.65</v>
      </c>
      <c r="AU23" s="104">
        <v>0.34999999999999898</v>
      </c>
      <c r="AV23" s="42">
        <v>0.33583882064771797</v>
      </c>
      <c r="AW23" s="12">
        <v>0.65</v>
      </c>
      <c r="AX23" s="13">
        <v>0.34999999999999898</v>
      </c>
      <c r="AY23" s="14">
        <v>8.9748208980266492E-3</v>
      </c>
      <c r="AZ23" s="12">
        <v>0.65</v>
      </c>
      <c r="BA23" s="13">
        <v>0.34999999999999898</v>
      </c>
      <c r="BB23" s="14">
        <v>0.24232016424671901</v>
      </c>
      <c r="BC23" s="12">
        <v>0.65</v>
      </c>
      <c r="BD23" s="188">
        <v>0.34999999999999898</v>
      </c>
      <c r="BE23" s="14"/>
      <c r="BF23" s="12">
        <v>0.65</v>
      </c>
      <c r="BG23" s="188">
        <v>0.34999999999999898</v>
      </c>
      <c r="BH23" s="14">
        <v>8.4226393671218598E-3</v>
      </c>
    </row>
    <row r="24" spans="1:60" x14ac:dyDescent="0.25">
      <c r="A24" s="12">
        <v>0.7</v>
      </c>
      <c r="B24" s="13">
        <v>0.29999999999999899</v>
      </c>
      <c r="C24" s="14">
        <v>2.65511799362626E-2</v>
      </c>
      <c r="D24" s="12">
        <v>0.7</v>
      </c>
      <c r="E24" s="13">
        <v>0.29999999999999899</v>
      </c>
      <c r="F24" s="14">
        <v>3.5047557515866599</v>
      </c>
      <c r="G24" s="12">
        <v>0.7</v>
      </c>
      <c r="H24" s="104">
        <v>0.29999999999999899</v>
      </c>
      <c r="I24" s="14">
        <v>2.27207024496071E-2</v>
      </c>
      <c r="J24" s="12">
        <v>0.7</v>
      </c>
      <c r="K24" s="104">
        <v>0.29999999999999899</v>
      </c>
      <c r="L24" s="14">
        <v>2.36295305475914</v>
      </c>
      <c r="M24" s="12">
        <v>0.7</v>
      </c>
      <c r="N24" s="13">
        <v>0.29999999999999899</v>
      </c>
      <c r="O24" s="14">
        <v>1.79944883382951E-2</v>
      </c>
      <c r="P24" s="12">
        <v>0.7</v>
      </c>
      <c r="Q24" s="13">
        <v>0.29999999999999899</v>
      </c>
      <c r="R24" s="14">
        <v>1.3675811137104299</v>
      </c>
      <c r="S24" s="12">
        <v>0.7</v>
      </c>
      <c r="T24" s="104">
        <v>0.29999999999999899</v>
      </c>
      <c r="U24" s="114">
        <v>1.47483355851247E-2</v>
      </c>
      <c r="V24" s="12">
        <v>0.7</v>
      </c>
      <c r="W24" s="104">
        <v>0.29999999999999899</v>
      </c>
      <c r="X24" s="14">
        <v>0.82590679276698398</v>
      </c>
      <c r="Y24" s="12">
        <v>0.7</v>
      </c>
      <c r="Z24" s="13">
        <v>0.29999999999999899</v>
      </c>
      <c r="AA24" s="14">
        <v>1.3765236052421999E-2</v>
      </c>
      <c r="AB24" s="12">
        <v>0.7</v>
      </c>
      <c r="AC24" s="13">
        <v>0.29999999999999899</v>
      </c>
      <c r="AD24" s="14">
        <v>0.71579227472594797</v>
      </c>
      <c r="AE24" s="12">
        <v>0.7</v>
      </c>
      <c r="AF24" s="104">
        <v>0.29999999999999899</v>
      </c>
      <c r="AG24" s="14">
        <v>1.24824056803476E-2</v>
      </c>
      <c r="AH24" s="12">
        <v>0.7</v>
      </c>
      <c r="AI24" s="104">
        <v>0.29999999999999899</v>
      </c>
      <c r="AJ24" s="14">
        <v>0.52426103857460005</v>
      </c>
      <c r="AK24" s="12">
        <v>0.7</v>
      </c>
      <c r="AL24" s="13">
        <v>0.29999999999999899</v>
      </c>
      <c r="AM24" s="14">
        <v>1.09072004485608E-2</v>
      </c>
      <c r="AN24" s="12">
        <v>0.7</v>
      </c>
      <c r="AO24" s="13">
        <v>0.29999999999999899</v>
      </c>
      <c r="AP24" s="42">
        <v>0.35993761480250802</v>
      </c>
      <c r="AQ24" s="12">
        <v>0.7</v>
      </c>
      <c r="AR24" s="104">
        <v>0.29999999999999899</v>
      </c>
      <c r="AS24" s="14">
        <v>1.05040666142145E-2</v>
      </c>
      <c r="AT24" s="12">
        <v>0.7</v>
      </c>
      <c r="AU24" s="104">
        <v>0.29999999999999899</v>
      </c>
      <c r="AV24" s="42">
        <v>0.31512199842643501</v>
      </c>
      <c r="AW24" s="12">
        <v>0.7</v>
      </c>
      <c r="AX24" s="13">
        <v>0.29999999999999899</v>
      </c>
      <c r="AY24" s="14">
        <v>8.4455416995379892E-3</v>
      </c>
      <c r="AZ24" s="12">
        <v>0.7</v>
      </c>
      <c r="BA24" s="13">
        <v>0.29999999999999899</v>
      </c>
      <c r="BB24" s="14">
        <v>0.22802962588752501</v>
      </c>
      <c r="BC24" s="12">
        <v>0.7</v>
      </c>
      <c r="BD24" s="188">
        <v>0.29999999999999899</v>
      </c>
      <c r="BE24" s="14"/>
      <c r="BF24" s="12">
        <v>0.7</v>
      </c>
      <c r="BG24" s="188">
        <v>0.29999999999999899</v>
      </c>
      <c r="BH24" s="14">
        <v>7.9109041272720608E-3</v>
      </c>
    </row>
    <row r="25" spans="1:60" x14ac:dyDescent="0.25">
      <c r="A25" s="12">
        <v>0.75</v>
      </c>
      <c r="B25" s="13">
        <v>0.249999999999999</v>
      </c>
      <c r="C25" s="14">
        <v>2.45202746191065E-2</v>
      </c>
      <c r="D25" s="12">
        <v>0.75</v>
      </c>
      <c r="E25" s="13">
        <v>0.249999999999999</v>
      </c>
      <c r="F25" s="14">
        <v>3.23667624972206</v>
      </c>
      <c r="G25" s="12">
        <v>0.75</v>
      </c>
      <c r="H25" s="104">
        <v>0.249999999999999</v>
      </c>
      <c r="I25" s="14">
        <v>2.1073564189490499E-2</v>
      </c>
      <c r="J25" s="12">
        <v>0.75</v>
      </c>
      <c r="K25" s="104">
        <v>0.249999999999999</v>
      </c>
      <c r="L25" s="14">
        <v>2.19165067570701</v>
      </c>
      <c r="M25" s="12">
        <v>0.75</v>
      </c>
      <c r="N25" s="13">
        <v>0.249999999999999</v>
      </c>
      <c r="O25" s="14">
        <v>1.6558274172489E-2</v>
      </c>
      <c r="P25" s="12">
        <v>0.75</v>
      </c>
      <c r="Q25" s="13">
        <v>0.249999999999999</v>
      </c>
      <c r="R25" s="14">
        <v>1.2584288371091601</v>
      </c>
      <c r="S25" s="12">
        <v>0.75</v>
      </c>
      <c r="T25" s="104">
        <v>0.249999999999999</v>
      </c>
      <c r="U25" s="114">
        <v>1.36993002536597E-2</v>
      </c>
      <c r="V25" s="12">
        <v>0.75</v>
      </c>
      <c r="W25" s="104">
        <v>0.249999999999999</v>
      </c>
      <c r="X25" s="14">
        <v>0.76716081420494697</v>
      </c>
      <c r="Y25" s="12">
        <v>0.75</v>
      </c>
      <c r="Z25" s="13">
        <v>0.249999999999999</v>
      </c>
      <c r="AA25" s="14">
        <v>1.26688852873899E-2</v>
      </c>
      <c r="AB25" s="12">
        <v>0.75</v>
      </c>
      <c r="AC25" s="13">
        <v>0.249999999999999</v>
      </c>
      <c r="AD25" s="14">
        <v>0.65878203494427601</v>
      </c>
      <c r="AE25" s="12">
        <v>0.75</v>
      </c>
      <c r="AF25" s="104">
        <v>0.249999999999999</v>
      </c>
      <c r="AG25" s="14">
        <v>1.16949743397492E-2</v>
      </c>
      <c r="AH25" s="12">
        <v>0.75</v>
      </c>
      <c r="AI25" s="104">
        <v>0.249999999999999</v>
      </c>
      <c r="AJ25" s="14">
        <v>0.49118892226946598</v>
      </c>
      <c r="AK25" s="12">
        <v>0.75</v>
      </c>
      <c r="AL25" s="13">
        <v>0.249999999999999</v>
      </c>
      <c r="AM25" s="14">
        <v>1.0197682863718501E-2</v>
      </c>
      <c r="AN25" s="12">
        <v>0.75</v>
      </c>
      <c r="AO25" s="13">
        <v>0.249999999999999</v>
      </c>
      <c r="AP25" s="42">
        <v>0.336523534502713</v>
      </c>
      <c r="AQ25" s="12">
        <v>0.75</v>
      </c>
      <c r="AR25" s="104">
        <v>0.249999999999999</v>
      </c>
      <c r="AS25" s="14">
        <v>9.8135058735050896E-3</v>
      </c>
      <c r="AT25" s="12">
        <v>0.75</v>
      </c>
      <c r="AU25" s="104">
        <v>0.249999999999999</v>
      </c>
      <c r="AV25" s="42">
        <v>0.294405176205152</v>
      </c>
      <c r="AW25" s="12">
        <v>0.75</v>
      </c>
      <c r="AX25" s="13">
        <v>0.249999999999999</v>
      </c>
      <c r="AY25" s="14">
        <v>7.9162625010493395E-3</v>
      </c>
      <c r="AZ25" s="12">
        <v>0.75</v>
      </c>
      <c r="BA25" s="13">
        <v>0.249999999999999</v>
      </c>
      <c r="BB25" s="14">
        <v>0.21373908752833201</v>
      </c>
      <c r="BC25" s="12">
        <v>0.75</v>
      </c>
      <c r="BD25" s="188">
        <v>0.249999999999999</v>
      </c>
      <c r="BE25" s="14"/>
      <c r="BF25" s="12">
        <v>0.75</v>
      </c>
      <c r="BG25" s="188">
        <v>0.249999999999999</v>
      </c>
      <c r="BH25" s="14">
        <v>7.3991688874222496E-3</v>
      </c>
    </row>
    <row r="26" spans="1:60" x14ac:dyDescent="0.25">
      <c r="A26" s="12">
        <v>0.8</v>
      </c>
      <c r="B26" s="13">
        <v>0.19999999999999901</v>
      </c>
      <c r="C26" s="14">
        <v>2.2489369301950401E-2</v>
      </c>
      <c r="D26" s="12">
        <v>0.8</v>
      </c>
      <c r="E26" s="13">
        <v>0.19999999999999901</v>
      </c>
      <c r="F26" s="14">
        <v>2.96859674785745</v>
      </c>
      <c r="G26" s="12">
        <v>0.8</v>
      </c>
      <c r="H26" s="104">
        <v>0.19999999999999901</v>
      </c>
      <c r="I26" s="14">
        <v>1.9426425929373901E-2</v>
      </c>
      <c r="J26" s="12">
        <v>0.8</v>
      </c>
      <c r="K26" s="104">
        <v>0.19999999999999901</v>
      </c>
      <c r="L26" s="14">
        <v>2.0203482966548898</v>
      </c>
      <c r="M26" s="12">
        <v>0.8</v>
      </c>
      <c r="N26" s="13">
        <v>0.19999999999999901</v>
      </c>
      <c r="O26" s="14">
        <v>1.51220600066829E-2</v>
      </c>
      <c r="P26" s="12">
        <v>0.8</v>
      </c>
      <c r="Q26" s="13">
        <v>0.19999999999999901</v>
      </c>
      <c r="R26" s="14">
        <v>1.1492765605079001</v>
      </c>
      <c r="S26" s="12">
        <v>0.8</v>
      </c>
      <c r="T26" s="104">
        <v>0.19999999999999901</v>
      </c>
      <c r="U26" s="114">
        <v>1.2650264922194799E-2</v>
      </c>
      <c r="V26" s="12">
        <v>0.8</v>
      </c>
      <c r="W26" s="104">
        <v>0.19999999999999901</v>
      </c>
      <c r="X26" s="14">
        <v>0.70841483564290997</v>
      </c>
      <c r="Y26" s="12">
        <v>0.8</v>
      </c>
      <c r="Z26" s="13">
        <v>0.19999999999999901</v>
      </c>
      <c r="AA26" s="14">
        <v>1.1572534522357699E-2</v>
      </c>
      <c r="AB26" s="12">
        <v>0.8</v>
      </c>
      <c r="AC26" s="13">
        <v>0.19999999999999901</v>
      </c>
      <c r="AD26" s="14">
        <v>0.60177179516260504</v>
      </c>
      <c r="AE26" s="12">
        <v>0.8</v>
      </c>
      <c r="AF26" s="104">
        <v>0.19999999999999901</v>
      </c>
      <c r="AG26" s="14">
        <v>1.0907542999150701E-2</v>
      </c>
      <c r="AH26" s="12">
        <v>0.8</v>
      </c>
      <c r="AI26" s="104">
        <v>0.19999999999999901</v>
      </c>
      <c r="AJ26" s="14">
        <v>0.45811680596433202</v>
      </c>
      <c r="AK26" s="12">
        <v>0.8</v>
      </c>
      <c r="AL26" s="13">
        <v>0.19999999999999901</v>
      </c>
      <c r="AM26" s="14">
        <v>9.4881652788763298E-3</v>
      </c>
      <c r="AN26" s="12">
        <v>0.8</v>
      </c>
      <c r="AO26" s="13">
        <v>0.19999999999999901</v>
      </c>
      <c r="AP26" s="42">
        <v>0.31310945420291802</v>
      </c>
      <c r="AQ26" s="12">
        <v>0.8</v>
      </c>
      <c r="AR26" s="104">
        <v>0.19999999999999901</v>
      </c>
      <c r="AS26" s="14">
        <v>9.1229451327956602E-3</v>
      </c>
      <c r="AT26" s="12">
        <v>0.8</v>
      </c>
      <c r="AU26" s="104">
        <v>0.19999999999999901</v>
      </c>
      <c r="AV26" s="42">
        <v>0.27368835398386898</v>
      </c>
      <c r="AW26" s="12">
        <v>0.8</v>
      </c>
      <c r="AX26" s="13">
        <v>0.19999999999999901</v>
      </c>
      <c r="AY26" s="14">
        <v>7.3869833025606802E-3</v>
      </c>
      <c r="AZ26" s="12">
        <v>0.8</v>
      </c>
      <c r="BA26" s="13">
        <v>0.19999999999999901</v>
      </c>
      <c r="BB26" s="14">
        <v>0.19944854916913801</v>
      </c>
      <c r="BC26" s="12">
        <v>0.8</v>
      </c>
      <c r="BD26" s="188">
        <v>0.19999999999999901</v>
      </c>
      <c r="BE26" s="14"/>
      <c r="BF26" s="12">
        <v>0.8</v>
      </c>
      <c r="BG26" s="188">
        <v>0.19999999999999901</v>
      </c>
      <c r="BH26" s="14">
        <v>6.8874336475724402E-3</v>
      </c>
    </row>
    <row r="27" spans="1:60" x14ac:dyDescent="0.25">
      <c r="A27" s="12">
        <v>0.85</v>
      </c>
      <c r="B27" s="13">
        <v>0.149999999999999</v>
      </c>
      <c r="C27" s="14">
        <v>2.0458463984794398E-2</v>
      </c>
      <c r="D27" s="12">
        <v>0.85</v>
      </c>
      <c r="E27" s="13">
        <v>0.149999999999999</v>
      </c>
      <c r="F27" s="14">
        <v>2.7005172459928599</v>
      </c>
      <c r="G27" s="12">
        <v>0.85</v>
      </c>
      <c r="H27" s="104">
        <v>0.149999999999999</v>
      </c>
      <c r="I27" s="14">
        <v>1.77792876692573E-2</v>
      </c>
      <c r="J27" s="12">
        <v>0.85</v>
      </c>
      <c r="K27" s="104">
        <v>0.149999999999999</v>
      </c>
      <c r="L27" s="14">
        <v>1.84904591760276</v>
      </c>
      <c r="M27" s="12">
        <v>0.85</v>
      </c>
      <c r="N27" s="13">
        <v>0.149999999999999</v>
      </c>
      <c r="O27" s="14">
        <v>1.3685845840876801E-2</v>
      </c>
      <c r="P27" s="12">
        <v>0.85</v>
      </c>
      <c r="Q27" s="13">
        <v>0.149999999999999</v>
      </c>
      <c r="R27" s="14">
        <v>1.04012428390663</v>
      </c>
      <c r="S27" s="12">
        <v>0.85</v>
      </c>
      <c r="T27" s="104">
        <v>0.149999999999999</v>
      </c>
      <c r="U27" s="114">
        <v>1.16012295907298E-2</v>
      </c>
      <c r="V27" s="12">
        <v>0.85</v>
      </c>
      <c r="W27" s="104">
        <v>0.149999999999999</v>
      </c>
      <c r="X27" s="14">
        <v>0.64966885708087196</v>
      </c>
      <c r="Y27" s="12">
        <v>0.85</v>
      </c>
      <c r="Z27" s="13">
        <v>0.149999999999999</v>
      </c>
      <c r="AA27" s="14">
        <v>1.04761837573256E-2</v>
      </c>
      <c r="AB27" s="12">
        <v>0.85</v>
      </c>
      <c r="AC27" s="13">
        <v>0.149999999999999</v>
      </c>
      <c r="AD27" s="14">
        <v>0.54476155538093396</v>
      </c>
      <c r="AE27" s="12">
        <v>0.85</v>
      </c>
      <c r="AF27" s="104">
        <v>0.149999999999999</v>
      </c>
      <c r="AG27" s="14">
        <v>1.0120111658552301E-2</v>
      </c>
      <c r="AH27" s="12">
        <v>0.85</v>
      </c>
      <c r="AI27" s="104">
        <v>0.149999999999999</v>
      </c>
      <c r="AJ27" s="14">
        <v>0.42504468965919801</v>
      </c>
      <c r="AK27" s="12">
        <v>0.85</v>
      </c>
      <c r="AL27" s="13">
        <v>0.149999999999999</v>
      </c>
      <c r="AM27" s="14">
        <v>8.7786476940340495E-3</v>
      </c>
      <c r="AN27" s="12">
        <v>0.85</v>
      </c>
      <c r="AO27" s="13">
        <v>0.149999999999999</v>
      </c>
      <c r="AP27" s="42">
        <v>0.289695373903123</v>
      </c>
      <c r="AQ27" s="12">
        <v>0.85</v>
      </c>
      <c r="AR27" s="104">
        <v>0.149999999999999</v>
      </c>
      <c r="AS27" s="14">
        <v>8.4323843920862396E-3</v>
      </c>
      <c r="AT27" s="12">
        <v>0.85</v>
      </c>
      <c r="AU27" s="104">
        <v>0.149999999999999</v>
      </c>
      <c r="AV27" s="42">
        <v>0.25297153176258702</v>
      </c>
      <c r="AW27" s="12">
        <v>0.85</v>
      </c>
      <c r="AX27" s="13">
        <v>0.149999999999999</v>
      </c>
      <c r="AY27" s="14">
        <v>6.8577041040720297E-3</v>
      </c>
      <c r="AZ27" s="12">
        <v>0.85</v>
      </c>
      <c r="BA27" s="13">
        <v>0.149999999999999</v>
      </c>
      <c r="BB27" s="14">
        <v>0.18515801080994401</v>
      </c>
      <c r="BC27" s="12">
        <v>0.85</v>
      </c>
      <c r="BD27" s="188">
        <v>0.149999999999999</v>
      </c>
      <c r="BE27" s="14"/>
      <c r="BF27" s="12">
        <v>0.85</v>
      </c>
      <c r="BG27" s="188">
        <v>0.149999999999999</v>
      </c>
      <c r="BH27" s="14">
        <v>6.3756984077226299E-3</v>
      </c>
    </row>
    <row r="28" spans="1:60" x14ac:dyDescent="0.25">
      <c r="A28" s="12">
        <v>0.9</v>
      </c>
      <c r="B28" s="13">
        <v>9.9999999999999006E-2</v>
      </c>
      <c r="C28" s="14">
        <v>1.8427558667638299E-2</v>
      </c>
      <c r="D28" s="12">
        <v>0.9</v>
      </c>
      <c r="E28" s="13">
        <v>9.9999999999999006E-2</v>
      </c>
      <c r="F28" s="14">
        <v>2.4324377441282499</v>
      </c>
      <c r="G28" s="12">
        <v>0.9</v>
      </c>
      <c r="H28" s="104">
        <v>9.9999999999999006E-2</v>
      </c>
      <c r="I28" s="14">
        <v>1.6132149409140699E-2</v>
      </c>
      <c r="J28" s="12">
        <v>0.9</v>
      </c>
      <c r="K28" s="104">
        <v>9.9999999999999006E-2</v>
      </c>
      <c r="L28" s="14">
        <v>1.6777435385506301</v>
      </c>
      <c r="M28" s="12">
        <v>0.9</v>
      </c>
      <c r="N28" s="13">
        <v>9.9999999999999006E-2</v>
      </c>
      <c r="O28" s="14">
        <v>1.2249631675070699E-2</v>
      </c>
      <c r="P28" s="12">
        <v>0.9</v>
      </c>
      <c r="Q28" s="13">
        <v>9.9999999999999006E-2</v>
      </c>
      <c r="R28" s="14">
        <v>0.93097200730537599</v>
      </c>
      <c r="S28" s="12">
        <v>0.9</v>
      </c>
      <c r="T28" s="104">
        <v>9.9999999999999006E-2</v>
      </c>
      <c r="U28" s="114">
        <v>1.05521942592649E-2</v>
      </c>
      <c r="V28" s="12">
        <v>0.9</v>
      </c>
      <c r="W28" s="104">
        <v>9.9999999999999006E-2</v>
      </c>
      <c r="X28" s="14">
        <v>0.59092287851883496</v>
      </c>
      <c r="Y28" s="12">
        <v>0.9</v>
      </c>
      <c r="Z28" s="13">
        <v>9.9999999999999006E-2</v>
      </c>
      <c r="AA28" s="14">
        <v>9.3798329922935193E-3</v>
      </c>
      <c r="AB28" s="12">
        <v>0.9</v>
      </c>
      <c r="AC28" s="13">
        <v>9.9999999999999006E-2</v>
      </c>
      <c r="AD28" s="14">
        <v>0.48775131559926299</v>
      </c>
      <c r="AE28" s="12">
        <v>0.9</v>
      </c>
      <c r="AF28" s="104">
        <v>9.9999999999999006E-2</v>
      </c>
      <c r="AG28" s="14">
        <v>9.3326803179539005E-3</v>
      </c>
      <c r="AH28" s="12">
        <v>0.9</v>
      </c>
      <c r="AI28" s="104">
        <v>9.9999999999999006E-2</v>
      </c>
      <c r="AJ28" s="14">
        <v>0.39197257335406399</v>
      </c>
      <c r="AK28" s="12">
        <v>0.9</v>
      </c>
      <c r="AL28" s="13">
        <v>9.9999999999999006E-2</v>
      </c>
      <c r="AM28" s="14">
        <v>8.06913010919179E-3</v>
      </c>
      <c r="AN28" s="12">
        <v>0.9</v>
      </c>
      <c r="AO28" s="13">
        <v>9.9999999999999006E-2</v>
      </c>
      <c r="AP28" s="42">
        <v>0.26628129360332897</v>
      </c>
      <c r="AQ28" s="12">
        <v>0.9</v>
      </c>
      <c r="AR28" s="104">
        <v>9.9999999999999006E-2</v>
      </c>
      <c r="AS28" s="14">
        <v>7.7418236513768198E-3</v>
      </c>
      <c r="AT28" s="12">
        <v>0.9</v>
      </c>
      <c r="AU28" s="104">
        <v>9.9999999999999006E-2</v>
      </c>
      <c r="AV28" s="42">
        <v>0.23225470954130401</v>
      </c>
      <c r="AW28" s="12">
        <v>0.9</v>
      </c>
      <c r="AX28" s="13">
        <v>9.9999999999999006E-2</v>
      </c>
      <c r="AY28" s="14">
        <v>6.32842490558338E-3</v>
      </c>
      <c r="AZ28" s="12">
        <v>0.9</v>
      </c>
      <c r="BA28" s="13">
        <v>9.9999999999999006E-2</v>
      </c>
      <c r="BB28" s="14">
        <v>0.17086747245075101</v>
      </c>
      <c r="BC28" s="12">
        <v>0.9</v>
      </c>
      <c r="BD28" s="188">
        <v>9.9999999999999006E-2</v>
      </c>
      <c r="BE28" s="14"/>
      <c r="BF28" s="12">
        <v>0.9</v>
      </c>
      <c r="BG28" s="188">
        <v>9.9999999999999006E-2</v>
      </c>
      <c r="BH28" s="14">
        <v>5.8639631678728196E-3</v>
      </c>
    </row>
    <row r="29" spans="1:60" x14ac:dyDescent="0.25">
      <c r="A29" s="12">
        <v>0.95</v>
      </c>
      <c r="B29" s="13">
        <v>4.9999999999998997E-2</v>
      </c>
      <c r="C29" s="14">
        <v>1.6396653350482199E-2</v>
      </c>
      <c r="D29" s="12">
        <v>0.95</v>
      </c>
      <c r="E29" s="13">
        <v>4.9999999999998997E-2</v>
      </c>
      <c r="F29" s="14">
        <v>2.16435824226365</v>
      </c>
      <c r="G29" s="12">
        <v>0.95</v>
      </c>
      <c r="H29" s="104">
        <v>4.9999999999998997E-2</v>
      </c>
      <c r="I29" s="14">
        <v>1.4485011149024099E-2</v>
      </c>
      <c r="J29" s="12">
        <v>0.95</v>
      </c>
      <c r="K29" s="104">
        <v>4.9999999999998997E-2</v>
      </c>
      <c r="L29" s="14">
        <v>1.5064411594985001</v>
      </c>
      <c r="M29" s="12">
        <v>0.95</v>
      </c>
      <c r="N29" s="13">
        <v>4.9999999999998997E-2</v>
      </c>
      <c r="O29" s="14">
        <v>1.08134175092646E-2</v>
      </c>
      <c r="P29" s="12">
        <v>0.95</v>
      </c>
      <c r="Q29" s="13">
        <v>4.9999999999998997E-2</v>
      </c>
      <c r="R29" s="14">
        <v>0.82181973070411096</v>
      </c>
      <c r="S29" s="12">
        <v>0.95</v>
      </c>
      <c r="T29" s="104">
        <v>4.9999999999998997E-2</v>
      </c>
      <c r="U29" s="114">
        <v>9.5031589277999699E-3</v>
      </c>
      <c r="V29" s="12">
        <v>0.95</v>
      </c>
      <c r="W29" s="104">
        <v>4.9999999999998997E-2</v>
      </c>
      <c r="X29" s="14">
        <v>0.53217689995679796</v>
      </c>
      <c r="Y29" s="12">
        <v>0.95</v>
      </c>
      <c r="Z29" s="13">
        <v>4.9999999999998997E-2</v>
      </c>
      <c r="AA29" s="14">
        <v>8.2834822272613903E-3</v>
      </c>
      <c r="AB29" s="12">
        <v>0.95</v>
      </c>
      <c r="AC29" s="13">
        <v>4.9999999999998997E-2</v>
      </c>
      <c r="AD29" s="14">
        <v>0.43074107581759202</v>
      </c>
      <c r="AE29" s="12">
        <v>0.95</v>
      </c>
      <c r="AF29" s="104">
        <v>4.9999999999998997E-2</v>
      </c>
      <c r="AG29" s="14">
        <v>8.5452489773554796E-3</v>
      </c>
      <c r="AH29" s="12">
        <v>0.95</v>
      </c>
      <c r="AI29" s="104">
        <v>4.9999999999998997E-2</v>
      </c>
      <c r="AJ29" s="14">
        <v>0.35890045704892998</v>
      </c>
      <c r="AK29" s="12">
        <v>0.95</v>
      </c>
      <c r="AL29" s="13">
        <v>4.9999999999998997E-2</v>
      </c>
      <c r="AM29" s="14">
        <v>7.3596125243495202E-3</v>
      </c>
      <c r="AN29" s="12">
        <v>0.95</v>
      </c>
      <c r="AO29" s="13">
        <v>4.9999999999998997E-2</v>
      </c>
      <c r="AP29" s="42">
        <v>0.242867213303534</v>
      </c>
      <c r="AQ29" s="12">
        <v>0.95</v>
      </c>
      <c r="AR29" s="104">
        <v>4.9999999999998997E-2</v>
      </c>
      <c r="AS29" s="14">
        <v>7.0512629106673896E-3</v>
      </c>
      <c r="AT29" s="12">
        <v>0.95</v>
      </c>
      <c r="AU29" s="104">
        <v>4.9999999999998997E-2</v>
      </c>
      <c r="AV29" s="42">
        <v>0.21153788732002099</v>
      </c>
      <c r="AW29" s="12">
        <v>0.95</v>
      </c>
      <c r="AX29" s="13">
        <v>4.9999999999998997E-2</v>
      </c>
      <c r="AY29" s="14">
        <v>5.7991457070947199E-3</v>
      </c>
      <c r="AZ29" s="12">
        <v>0.95</v>
      </c>
      <c r="BA29" s="13">
        <v>4.9999999999998997E-2</v>
      </c>
      <c r="BB29" s="14">
        <v>0.15657693409155701</v>
      </c>
      <c r="BC29" s="12">
        <v>0.95</v>
      </c>
      <c r="BD29" s="188">
        <v>4.9999999999998997E-2</v>
      </c>
      <c r="BE29" s="14"/>
      <c r="BF29" s="12">
        <v>0.95</v>
      </c>
      <c r="BG29" s="188">
        <v>4.9999999999998997E-2</v>
      </c>
      <c r="BH29" s="14">
        <v>5.3522279280230102E-3</v>
      </c>
    </row>
    <row r="30" spans="1:60" x14ac:dyDescent="0.25">
      <c r="A30" s="16">
        <v>1</v>
      </c>
      <c r="B30" s="17">
        <v>0</v>
      </c>
      <c r="C30" s="18">
        <v>1.43657480333261E-2</v>
      </c>
      <c r="D30" s="16">
        <v>1</v>
      </c>
      <c r="E30" s="17">
        <v>0</v>
      </c>
      <c r="F30" s="18">
        <v>1.89627874039905</v>
      </c>
      <c r="G30" s="16">
        <v>1</v>
      </c>
      <c r="H30" s="17">
        <v>0</v>
      </c>
      <c r="I30" s="18">
        <v>1.2837872888907399E-2</v>
      </c>
      <c r="J30" s="16">
        <v>1</v>
      </c>
      <c r="K30" s="17">
        <v>0</v>
      </c>
      <c r="L30" s="18">
        <v>1.3351387804463699</v>
      </c>
      <c r="M30" s="16">
        <v>1</v>
      </c>
      <c r="N30" s="17">
        <v>0</v>
      </c>
      <c r="O30" s="18">
        <v>9.3772033434585105E-3</v>
      </c>
      <c r="P30" s="16">
        <v>1</v>
      </c>
      <c r="Q30" s="17">
        <v>0</v>
      </c>
      <c r="R30" s="18">
        <v>0.71266745410284704</v>
      </c>
      <c r="S30" s="16">
        <v>1</v>
      </c>
      <c r="T30" s="17">
        <v>0</v>
      </c>
      <c r="U30" s="115">
        <v>8.4541235963350204E-3</v>
      </c>
      <c r="V30" s="16">
        <v>1</v>
      </c>
      <c r="W30" s="17">
        <v>0</v>
      </c>
      <c r="X30" s="18">
        <v>0.47343092139476101</v>
      </c>
      <c r="Y30" s="16">
        <v>1</v>
      </c>
      <c r="Z30" s="17">
        <v>0</v>
      </c>
      <c r="AA30" s="18">
        <v>7.1871314622292603E-3</v>
      </c>
      <c r="AB30" s="16">
        <v>1</v>
      </c>
      <c r="AC30" s="17">
        <v>0</v>
      </c>
      <c r="AD30" s="18">
        <v>0.373730836035921</v>
      </c>
      <c r="AE30" s="16">
        <v>1</v>
      </c>
      <c r="AF30" s="17">
        <v>0</v>
      </c>
      <c r="AG30" s="18">
        <v>7.7578176367570501E-3</v>
      </c>
      <c r="AH30" s="16">
        <v>1</v>
      </c>
      <c r="AI30" s="17">
        <v>0</v>
      </c>
      <c r="AJ30" s="18">
        <v>0.32582834074379602</v>
      </c>
      <c r="AK30" s="16">
        <v>1</v>
      </c>
      <c r="AL30" s="17">
        <v>0</v>
      </c>
      <c r="AM30" s="18">
        <v>6.6500949395072503E-3</v>
      </c>
      <c r="AN30" s="16">
        <v>1</v>
      </c>
      <c r="AO30" s="17">
        <v>0</v>
      </c>
      <c r="AP30" s="43">
        <v>0.219453133003739</v>
      </c>
      <c r="AQ30" s="16">
        <v>1</v>
      </c>
      <c r="AR30" s="17">
        <v>0</v>
      </c>
      <c r="AS30" s="18">
        <v>6.3607021699579698E-3</v>
      </c>
      <c r="AT30" s="16">
        <v>1</v>
      </c>
      <c r="AU30" s="17">
        <v>0</v>
      </c>
      <c r="AV30" s="43">
        <v>0.190821065098739</v>
      </c>
      <c r="AW30" s="16">
        <v>1</v>
      </c>
      <c r="AX30" s="17">
        <v>0</v>
      </c>
      <c r="AY30" s="18">
        <v>5.2698665086060702E-3</v>
      </c>
      <c r="AZ30" s="16">
        <v>1</v>
      </c>
      <c r="BA30" s="17">
        <v>0</v>
      </c>
      <c r="BB30" s="18">
        <v>0.14228639573236401</v>
      </c>
      <c r="BC30" s="16">
        <v>1</v>
      </c>
      <c r="BD30" s="17">
        <v>0</v>
      </c>
      <c r="BE30" s="18"/>
      <c r="BF30" s="16">
        <v>1</v>
      </c>
      <c r="BG30" s="17">
        <v>0</v>
      </c>
      <c r="BH30" s="18">
        <v>4.8404926881732103E-3</v>
      </c>
    </row>
    <row r="31" spans="1:60" x14ac:dyDescent="0.25">
      <c r="AF31" s="45"/>
      <c r="AG31" s="45"/>
      <c r="AH31" s="45"/>
      <c r="AI31" s="45"/>
      <c r="AJ31" s="45"/>
      <c r="AK31" s="45"/>
    </row>
    <row r="32" spans="1:60" x14ac:dyDescent="0.25">
      <c r="AF32" s="45"/>
      <c r="AG32" s="45"/>
      <c r="AH32" s="45"/>
      <c r="AI32" s="45"/>
      <c r="AJ32" s="45"/>
      <c r="AK32" s="45"/>
    </row>
    <row r="34" spans="1:43" x14ac:dyDescent="0.25">
      <c r="C34" s="47"/>
      <c r="D34" s="47"/>
      <c r="E34" s="47"/>
      <c r="F34" s="47"/>
      <c r="G34" s="47"/>
      <c r="H34" s="47"/>
      <c r="I34" s="47"/>
      <c r="J34" s="47"/>
      <c r="K34" s="47"/>
      <c r="L34" s="47"/>
      <c r="M34" s="47"/>
      <c r="N34" s="47"/>
      <c r="O34" s="47"/>
      <c r="P34" s="47"/>
      <c r="Q34" s="47"/>
      <c r="R34" s="47"/>
      <c r="S34" s="47"/>
      <c r="T34" s="47"/>
    </row>
    <row r="35" spans="1:43" x14ac:dyDescent="0.25">
      <c r="C35" s="297" t="s">
        <v>65</v>
      </c>
      <c r="D35" s="298"/>
      <c r="E35" s="298"/>
      <c r="F35" s="298"/>
      <c r="G35" s="298"/>
      <c r="H35" s="298"/>
      <c r="I35" s="298"/>
      <c r="J35" s="298"/>
      <c r="K35" s="299"/>
      <c r="L35" s="293" t="s">
        <v>6</v>
      </c>
      <c r="M35" s="294"/>
      <c r="N35" s="294"/>
      <c r="O35" s="294"/>
      <c r="P35" s="294"/>
      <c r="Q35" s="294"/>
      <c r="R35" s="294"/>
      <c r="S35" s="300"/>
      <c r="Z35" s="293" t="s">
        <v>69</v>
      </c>
      <c r="AA35" s="294"/>
      <c r="AB35" s="294"/>
      <c r="AC35" s="294"/>
      <c r="AD35" s="294"/>
      <c r="AE35" s="294"/>
      <c r="AF35" s="294"/>
      <c r="AG35" s="294"/>
      <c r="AH35" s="294"/>
      <c r="AI35" s="295" t="s">
        <v>6</v>
      </c>
      <c r="AJ35" s="295"/>
      <c r="AK35" s="295"/>
      <c r="AL35" s="295"/>
      <c r="AM35" s="295"/>
      <c r="AN35" s="295"/>
      <c r="AO35" s="295"/>
      <c r="AP35" s="295"/>
    </row>
    <row r="36" spans="1:43" x14ac:dyDescent="0.25">
      <c r="A36" s="37"/>
      <c r="B36" s="37"/>
      <c r="C36" s="38">
        <v>0.3</v>
      </c>
      <c r="D36" s="103">
        <v>0.35</v>
      </c>
      <c r="E36" s="38">
        <v>0.4</v>
      </c>
      <c r="F36" s="38">
        <v>0.45</v>
      </c>
      <c r="G36" s="103">
        <v>0.5</v>
      </c>
      <c r="H36" s="103">
        <v>0.55000000000000004</v>
      </c>
      <c r="I36" s="103">
        <v>0.6</v>
      </c>
      <c r="J36" s="103">
        <v>0.65</v>
      </c>
      <c r="K36" s="103">
        <v>0.7</v>
      </c>
      <c r="L36" s="12" t="s">
        <v>102</v>
      </c>
      <c r="M36" s="110" t="s">
        <v>103</v>
      </c>
      <c r="N36" s="110" t="s">
        <v>104</v>
      </c>
      <c r="O36" s="55" t="s">
        <v>105</v>
      </c>
      <c r="P36" s="55" t="s">
        <v>106</v>
      </c>
      <c r="Q36" s="55" t="s">
        <v>107</v>
      </c>
      <c r="R36" s="110" t="s">
        <v>108</v>
      </c>
      <c r="S36" s="55" t="s">
        <v>109</v>
      </c>
      <c r="Y36" s="53"/>
      <c r="Z36" s="55">
        <v>0.3</v>
      </c>
      <c r="AA36" s="110">
        <v>0.35</v>
      </c>
      <c r="AB36" s="55">
        <v>0.4</v>
      </c>
      <c r="AC36" s="55">
        <v>0.45</v>
      </c>
      <c r="AD36" s="55">
        <v>0.5</v>
      </c>
      <c r="AE36" s="55">
        <v>0.55000000000000004</v>
      </c>
      <c r="AF36" s="55">
        <v>0.6</v>
      </c>
      <c r="AG36" s="55">
        <v>0.65</v>
      </c>
      <c r="AH36" s="55">
        <v>0.7</v>
      </c>
      <c r="AI36" s="12" t="s">
        <v>102</v>
      </c>
      <c r="AJ36" s="112" t="s">
        <v>103</v>
      </c>
      <c r="AK36" s="112" t="s">
        <v>104</v>
      </c>
      <c r="AL36" s="113" t="s">
        <v>105</v>
      </c>
      <c r="AM36" s="113" t="s">
        <v>106</v>
      </c>
      <c r="AN36" s="113" t="s">
        <v>107</v>
      </c>
      <c r="AO36" s="112" t="s">
        <v>108</v>
      </c>
      <c r="AP36" s="113" t="s">
        <v>109</v>
      </c>
      <c r="AQ36" s="111"/>
    </row>
    <row r="37" spans="1:43" x14ac:dyDescent="0.25">
      <c r="A37" s="265" t="s">
        <v>55</v>
      </c>
      <c r="B37" s="46" t="s">
        <v>28</v>
      </c>
      <c r="C37" s="119">
        <v>5.4983854376447698E-2</v>
      </c>
      <c r="D37" s="120">
        <v>4.5780638091239799E-2</v>
      </c>
      <c r="E37" s="120">
        <v>3.8101486659580602E-2</v>
      </c>
      <c r="F37" s="120">
        <v>3.1243851090827099E-2</v>
      </c>
      <c r="G37" s="120">
        <v>2.9114146762871902E-2</v>
      </c>
      <c r="H37" s="120">
        <v>2.35064444487256E-2</v>
      </c>
      <c r="I37" s="120">
        <v>2.0840446636352501E-2</v>
      </c>
      <c r="J37" s="120">
        <v>2.0171916984146401E-2</v>
      </c>
      <c r="K37" s="120">
        <v>1.58554504783791E-2</v>
      </c>
      <c r="L37" s="119">
        <f>ABS(C37-D37)/C37</f>
        <v>0.16738034082147016</v>
      </c>
      <c r="M37" s="121">
        <f t="shared" ref="M37:S42" si="0">ABS(D37-E37)/D37</f>
        <v>0.16773797290362832</v>
      </c>
      <c r="N37" s="121">
        <f t="shared" si="0"/>
        <v>0.17998341193411554</v>
      </c>
      <c r="O37" s="119">
        <f t="shared" si="0"/>
        <v>6.8163950780717256E-2</v>
      </c>
      <c r="P37" s="119">
        <f t="shared" si="0"/>
        <v>0.19261091042165038</v>
      </c>
      <c r="Q37" s="119">
        <f t="shared" si="0"/>
        <v>0.11341561324548324</v>
      </c>
      <c r="R37" s="119">
        <f t="shared" si="0"/>
        <v>3.2078470479608941E-2</v>
      </c>
      <c r="S37" s="119">
        <f t="shared" si="0"/>
        <v>0.21398395150841226</v>
      </c>
      <c r="Y37" s="55" t="s">
        <v>67</v>
      </c>
      <c r="Z37" s="55">
        <v>132</v>
      </c>
      <c r="AA37" s="110">
        <v>104</v>
      </c>
      <c r="AB37" s="55">
        <v>76</v>
      </c>
      <c r="AC37" s="55">
        <v>56</v>
      </c>
      <c r="AD37" s="55">
        <v>52</v>
      </c>
      <c r="AE37" s="55">
        <v>42</v>
      </c>
      <c r="AF37" s="110">
        <v>33</v>
      </c>
      <c r="AG37" s="55">
        <v>30</v>
      </c>
      <c r="AH37" s="110">
        <v>27</v>
      </c>
      <c r="AI37" s="117">
        <f>ABS(Z37-AA37)/Z37</f>
        <v>0.21212121212121213</v>
      </c>
      <c r="AJ37" s="117">
        <f t="shared" ref="AJ37:AP38" si="1">ABS(AA37-AB37)/AA37</f>
        <v>0.26923076923076922</v>
      </c>
      <c r="AK37" s="117">
        <f t="shared" si="1"/>
        <v>0.26315789473684209</v>
      </c>
      <c r="AL37" s="117">
        <f t="shared" si="1"/>
        <v>7.1428571428571425E-2</v>
      </c>
      <c r="AM37" s="117">
        <f t="shared" si="1"/>
        <v>0.19230769230769232</v>
      </c>
      <c r="AN37" s="117">
        <f t="shared" si="1"/>
        <v>0.21428571428571427</v>
      </c>
      <c r="AO37" s="117">
        <f t="shared" si="1"/>
        <v>9.0909090909090912E-2</v>
      </c>
      <c r="AP37" s="117">
        <f t="shared" si="1"/>
        <v>0.1</v>
      </c>
      <c r="AQ37" s="116"/>
    </row>
    <row r="38" spans="1:43" x14ac:dyDescent="0.25">
      <c r="A38" s="265"/>
      <c r="B38" s="46" t="s">
        <v>39</v>
      </c>
      <c r="C38" s="122">
        <v>3.46748012048868E-2</v>
      </c>
      <c r="D38" s="123">
        <v>2.93092554900737E-2</v>
      </c>
      <c r="E38" s="123">
        <v>2.3739345001519498E-2</v>
      </c>
      <c r="F38" s="123">
        <v>1.97078626996171E-2</v>
      </c>
      <c r="G38" s="123">
        <v>1.81506391125506E-2</v>
      </c>
      <c r="H38" s="123">
        <v>1.5632131042741301E-2</v>
      </c>
      <c r="I38" s="123">
        <v>1.3745270787929901E-2</v>
      </c>
      <c r="J38" s="123">
        <v>1.3266309577052099E-2</v>
      </c>
      <c r="K38" s="123">
        <v>1.05626584934926E-2</v>
      </c>
      <c r="L38" s="122">
        <f t="shared" ref="L38:L42" si="2">ABS(C38-D38)/C38</f>
        <v>0.15473904761873361</v>
      </c>
      <c r="M38" s="122">
        <f t="shared" si="0"/>
        <v>0.19003930312868536</v>
      </c>
      <c r="N38" s="122">
        <f t="shared" si="0"/>
        <v>0.16982281110301709</v>
      </c>
      <c r="O38" s="122">
        <f t="shared" si="0"/>
        <v>7.9015345844516888E-2</v>
      </c>
      <c r="P38" s="122">
        <f t="shared" si="0"/>
        <v>0.13875588921096613</v>
      </c>
      <c r="Q38" s="122">
        <f t="shared" si="0"/>
        <v>0.12070396861773711</v>
      </c>
      <c r="R38" s="122">
        <f t="shared" si="0"/>
        <v>3.4845527473957826E-2</v>
      </c>
      <c r="S38" s="122">
        <f t="shared" si="0"/>
        <v>0.2037982807393732</v>
      </c>
      <c r="Y38" s="51" t="s">
        <v>68</v>
      </c>
      <c r="Z38" s="56">
        <v>150</v>
      </c>
      <c r="AA38" s="110">
        <v>135</v>
      </c>
      <c r="AB38" s="56">
        <v>102</v>
      </c>
      <c r="AC38" s="56">
        <v>77</v>
      </c>
      <c r="AD38" s="56">
        <v>76</v>
      </c>
      <c r="AE38" s="56">
        <v>73</v>
      </c>
      <c r="AF38" s="56">
        <v>46</v>
      </c>
      <c r="AG38" s="56">
        <v>46</v>
      </c>
      <c r="AH38" s="56">
        <v>38</v>
      </c>
      <c r="AI38" s="117">
        <f>ABS(Z38-AA38)/Z38</f>
        <v>0.1</v>
      </c>
      <c r="AJ38" s="117">
        <f t="shared" si="1"/>
        <v>0.24444444444444444</v>
      </c>
      <c r="AK38" s="117">
        <f t="shared" si="1"/>
        <v>0.24509803921568626</v>
      </c>
      <c r="AL38" s="117">
        <f t="shared" si="1"/>
        <v>1.2987012987012988E-2</v>
      </c>
      <c r="AM38" s="117">
        <f t="shared" si="1"/>
        <v>3.9473684210526314E-2</v>
      </c>
      <c r="AN38" s="117">
        <f t="shared" si="1"/>
        <v>0.36986301369863012</v>
      </c>
      <c r="AO38" s="117">
        <f t="shared" si="1"/>
        <v>0</v>
      </c>
      <c r="AP38" s="117">
        <f t="shared" si="1"/>
        <v>0.17391304347826086</v>
      </c>
      <c r="AQ38" s="116"/>
    </row>
    <row r="39" spans="1:43" x14ac:dyDescent="0.25">
      <c r="A39" s="265"/>
      <c r="B39" s="46" t="s">
        <v>27</v>
      </c>
      <c r="C39" s="119">
        <v>1.43657480333261E-2</v>
      </c>
      <c r="D39" s="119">
        <v>1.2837872888907399E-2</v>
      </c>
      <c r="E39" s="119">
        <v>9.3772033434585105E-3</v>
      </c>
      <c r="F39" s="119">
        <v>8.1718743084071895E-3</v>
      </c>
      <c r="G39" s="119">
        <v>7.1871314622292603E-3</v>
      </c>
      <c r="H39" s="119">
        <v>7.7578176367570501E-3</v>
      </c>
      <c r="I39" s="119">
        <v>6.6500949395072503E-3</v>
      </c>
      <c r="J39" s="119">
        <v>6.3607021699579698E-3</v>
      </c>
      <c r="K39" s="119">
        <v>5.2698665086060702E-3</v>
      </c>
      <c r="L39" s="119">
        <f t="shared" si="2"/>
        <v>0.10635541851870779</v>
      </c>
      <c r="M39" s="119">
        <f t="shared" si="0"/>
        <v>0.26956720754254315</v>
      </c>
      <c r="N39" s="119">
        <f t="shared" si="0"/>
        <v>0.12853822092832748</v>
      </c>
      <c r="O39" s="119">
        <f t="shared" si="0"/>
        <v>0.12050391489316349</v>
      </c>
      <c r="P39" s="119">
        <f t="shared" si="0"/>
        <v>7.9403887006510632E-2</v>
      </c>
      <c r="Q39" s="119">
        <f t="shared" si="0"/>
        <v>0.1427879268521777</v>
      </c>
      <c r="R39" s="119">
        <f t="shared" si="0"/>
        <v>4.3517088429826767E-2</v>
      </c>
      <c r="S39" s="119">
        <f t="shared" si="0"/>
        <v>0.17149610722287717</v>
      </c>
      <c r="T39" s="52"/>
      <c r="U39" s="52"/>
      <c r="V39" s="52"/>
    </row>
    <row r="40" spans="1:43" x14ac:dyDescent="0.25">
      <c r="A40" s="265" t="s">
        <v>56</v>
      </c>
      <c r="B40" s="46" t="s">
        <v>28</v>
      </c>
      <c r="C40" s="122">
        <v>7.2578687776911002</v>
      </c>
      <c r="D40" s="122">
        <v>4.7611863614889396</v>
      </c>
      <c r="E40" s="122">
        <v>2.8957129861281299</v>
      </c>
      <c r="F40" s="122">
        <v>1.7496556610863101</v>
      </c>
      <c r="G40" s="122">
        <v>1.51393563166934</v>
      </c>
      <c r="H40" s="122">
        <v>0.98727066684647702</v>
      </c>
      <c r="I40" s="122">
        <v>0.687734738999635</v>
      </c>
      <c r="J40" s="122">
        <v>0.60515750952439196</v>
      </c>
      <c r="K40" s="122">
        <v>0.42809716291623601</v>
      </c>
      <c r="L40" s="122">
        <f t="shared" si="2"/>
        <v>0.3439966321623707</v>
      </c>
      <c r="M40" s="122">
        <f t="shared" si="0"/>
        <v>0.391808518660343</v>
      </c>
      <c r="N40" s="122">
        <f t="shared" si="0"/>
        <v>0.39577725089882543</v>
      </c>
      <c r="O40" s="122">
        <f t="shared" si="0"/>
        <v>0.13472366858209028</v>
      </c>
      <c r="P40" s="122">
        <f t="shared" si="0"/>
        <v>0.34787804303287073</v>
      </c>
      <c r="Q40" s="122">
        <f t="shared" si="0"/>
        <v>0.30339798183573563</v>
      </c>
      <c r="R40" s="122">
        <f t="shared" si="0"/>
        <v>0.12007133679964779</v>
      </c>
      <c r="S40" s="122">
        <f t="shared" si="0"/>
        <v>0.29258555635757044</v>
      </c>
      <c r="T40" s="52"/>
      <c r="U40" s="52"/>
      <c r="V40" s="52"/>
    </row>
    <row r="41" spans="1:43" x14ac:dyDescent="0.25">
      <c r="A41" s="265"/>
      <c r="B41" s="46" t="s">
        <v>39</v>
      </c>
      <c r="C41" s="119">
        <v>4.5770737590450699</v>
      </c>
      <c r="D41" s="119">
        <v>3.0481625709676599</v>
      </c>
      <c r="E41" s="119">
        <v>1.80419022011548</v>
      </c>
      <c r="F41" s="119">
        <v>1.10364031117856</v>
      </c>
      <c r="G41" s="119">
        <v>0.94383323385263096</v>
      </c>
      <c r="H41" s="119">
        <v>0.65654950379513599</v>
      </c>
      <c r="I41" s="119">
        <v>0.45359393600168701</v>
      </c>
      <c r="J41" s="119">
        <v>0.39798928731156502</v>
      </c>
      <c r="K41" s="119">
        <v>0.28519177932430001</v>
      </c>
      <c r="L41" s="119">
        <f t="shared" si="2"/>
        <v>0.33403682539658086</v>
      </c>
      <c r="M41" s="119">
        <f t="shared" si="0"/>
        <v>0.40810564459403897</v>
      </c>
      <c r="N41" s="119">
        <f t="shared" si="0"/>
        <v>0.38829049239169483</v>
      </c>
      <c r="O41" s="119">
        <f t="shared" si="0"/>
        <v>0.14479996399848205</v>
      </c>
      <c r="P41" s="119">
        <f t="shared" si="0"/>
        <v>0.30437975667039407</v>
      </c>
      <c r="Q41" s="119">
        <f t="shared" si="0"/>
        <v>0.30912454677108014</v>
      </c>
      <c r="R41" s="119">
        <f t="shared" si="0"/>
        <v>0.12258684315813954</v>
      </c>
      <c r="S41" s="119">
        <f t="shared" si="0"/>
        <v>0.28341845266544002</v>
      </c>
      <c r="T41" s="52"/>
      <c r="U41" s="52"/>
      <c r="V41" s="52"/>
    </row>
    <row r="42" spans="1:43" x14ac:dyDescent="0.25">
      <c r="A42" s="265"/>
      <c r="B42" s="46" t="s">
        <v>27</v>
      </c>
      <c r="C42" s="122">
        <v>1.89627874039905</v>
      </c>
      <c r="D42" s="122">
        <v>1.3351387804463699</v>
      </c>
      <c r="E42" s="122">
        <v>0.71266745410284704</v>
      </c>
      <c r="F42" s="122">
        <v>0.45762496127080299</v>
      </c>
      <c r="G42" s="122">
        <v>0.373730836035921</v>
      </c>
      <c r="H42" s="122">
        <v>0.32582834074379602</v>
      </c>
      <c r="I42" s="122">
        <v>0.219453133003739</v>
      </c>
      <c r="J42" s="122">
        <v>0.190821065098739</v>
      </c>
      <c r="K42" s="122">
        <v>0.14228639573236401</v>
      </c>
      <c r="L42" s="122">
        <f t="shared" si="2"/>
        <v>0.29591639034807438</v>
      </c>
      <c r="M42" s="122">
        <f t="shared" si="0"/>
        <v>0.46622219012724303</v>
      </c>
      <c r="N42" s="122">
        <f t="shared" si="0"/>
        <v>0.35787026805245153</v>
      </c>
      <c r="O42" s="122">
        <f t="shared" si="0"/>
        <v>0.18332506382936795</v>
      </c>
      <c r="P42" s="122">
        <f t="shared" si="0"/>
        <v>0.12817378357166345</v>
      </c>
      <c r="Q42" s="122">
        <f t="shared" si="0"/>
        <v>0.32647622824099737</v>
      </c>
      <c r="R42" s="122">
        <f t="shared" si="0"/>
        <v>0.130470080390751</v>
      </c>
      <c r="S42" s="122">
        <f t="shared" si="0"/>
        <v>0.25434649650058849</v>
      </c>
      <c r="T42" s="52"/>
      <c r="U42" s="52"/>
      <c r="V42" s="52"/>
    </row>
    <row r="49" spans="1:41" x14ac:dyDescent="0.25">
      <c r="A49" s="49"/>
      <c r="B49" s="49"/>
      <c r="C49" s="49"/>
      <c r="D49" s="49"/>
      <c r="E49" s="49"/>
      <c r="F49" s="49"/>
      <c r="G49" s="49"/>
      <c r="H49" s="49"/>
      <c r="I49" s="49"/>
      <c r="J49" s="49"/>
      <c r="K49" s="49"/>
      <c r="L49" s="49"/>
      <c r="M49" s="49"/>
      <c r="N49" s="49"/>
      <c r="O49" s="49"/>
      <c r="P49" s="49"/>
      <c r="Q49" s="49"/>
      <c r="R49" s="49"/>
      <c r="S49" s="49"/>
      <c r="Y49" s="54"/>
      <c r="Z49" s="54"/>
      <c r="AA49" s="54"/>
      <c r="AB49" s="54"/>
      <c r="AC49" s="54"/>
      <c r="AD49" s="54"/>
      <c r="AE49" s="54"/>
      <c r="AF49" s="54"/>
      <c r="AG49" s="54"/>
      <c r="AH49" s="54"/>
      <c r="AI49" s="54"/>
      <c r="AJ49" s="54"/>
      <c r="AK49" s="54"/>
      <c r="AL49" s="54"/>
      <c r="AM49" s="54"/>
      <c r="AN49" s="54"/>
      <c r="AO49" s="54"/>
    </row>
    <row r="50" spans="1:41" ht="20.25" customHeight="1" x14ac:dyDescent="0.25">
      <c r="A50" s="49"/>
      <c r="B50" s="49"/>
      <c r="C50" s="296" t="s">
        <v>66</v>
      </c>
      <c r="D50" s="296"/>
      <c r="E50" s="296"/>
      <c r="F50" s="296"/>
      <c r="G50" s="296"/>
      <c r="H50" s="296"/>
      <c r="I50" s="296"/>
      <c r="J50" s="296"/>
      <c r="K50" s="296"/>
      <c r="L50" s="296"/>
      <c r="M50" s="296"/>
      <c r="N50" s="296"/>
      <c r="O50" s="296"/>
      <c r="P50" s="296"/>
      <c r="Q50" s="49"/>
      <c r="R50" s="49"/>
      <c r="S50" s="49"/>
      <c r="Y50" s="54"/>
      <c r="Z50" s="296" t="s">
        <v>70</v>
      </c>
      <c r="AA50" s="296"/>
      <c r="AB50" s="296"/>
      <c r="AC50" s="296"/>
      <c r="AD50" s="296"/>
      <c r="AE50" s="296"/>
      <c r="AF50" s="296"/>
      <c r="AG50" s="296"/>
      <c r="AH50" s="296"/>
      <c r="AI50" s="296"/>
      <c r="AJ50" s="296"/>
      <c r="AK50" s="296"/>
      <c r="AL50" s="296"/>
      <c r="AM50" s="296"/>
      <c r="AN50" s="54"/>
      <c r="AO50" s="54"/>
    </row>
    <row r="51" spans="1:41" x14ac:dyDescent="0.25">
      <c r="A51" s="49"/>
      <c r="B51" s="49"/>
      <c r="C51" s="49"/>
      <c r="D51" s="49"/>
      <c r="E51" s="49"/>
      <c r="F51" s="49"/>
      <c r="G51" s="49"/>
      <c r="H51" s="49"/>
      <c r="I51" s="49"/>
      <c r="J51" s="49"/>
      <c r="K51" s="49"/>
      <c r="L51" s="49"/>
      <c r="M51" s="49"/>
      <c r="N51" s="49"/>
      <c r="O51" s="49"/>
      <c r="P51" s="49"/>
      <c r="Q51" s="49"/>
      <c r="R51" s="49"/>
      <c r="S51" s="49"/>
      <c r="Y51" s="54"/>
      <c r="Z51" s="54"/>
      <c r="AA51" s="54"/>
      <c r="AB51" s="54"/>
      <c r="AC51" s="54"/>
      <c r="AD51" s="54"/>
      <c r="AE51" s="54"/>
      <c r="AF51" s="54"/>
      <c r="AG51" s="54"/>
      <c r="AH51" s="54"/>
      <c r="AI51" s="54"/>
      <c r="AJ51" s="54"/>
      <c r="AK51" s="54"/>
      <c r="AL51" s="54"/>
      <c r="AM51" s="54"/>
      <c r="AN51" s="54"/>
      <c r="AO51" s="54"/>
    </row>
    <row r="52" spans="1:41" x14ac:dyDescent="0.25">
      <c r="A52" s="49"/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  <c r="Q52" s="49"/>
      <c r="R52" s="49"/>
      <c r="S52" s="49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</row>
    <row r="53" spans="1:41" x14ac:dyDescent="0.25">
      <c r="A53" s="49"/>
      <c r="B53" s="49"/>
      <c r="C53" s="49"/>
      <c r="D53" s="49"/>
      <c r="E53" s="49"/>
      <c r="F53" s="49"/>
      <c r="G53" s="49"/>
      <c r="H53" s="49"/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49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</row>
    <row r="54" spans="1:41" x14ac:dyDescent="0.25">
      <c r="A54" s="49"/>
      <c r="B54" s="49"/>
      <c r="C54" s="49"/>
      <c r="D54" s="49"/>
      <c r="E54" s="49"/>
      <c r="F54" s="49"/>
      <c r="G54" s="49"/>
      <c r="H54" s="49"/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49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</row>
    <row r="55" spans="1:41" x14ac:dyDescent="0.25">
      <c r="A55" s="49"/>
      <c r="B55" s="49"/>
      <c r="C55" s="49"/>
      <c r="D55" s="49"/>
      <c r="E55" s="49"/>
      <c r="F55" s="49"/>
      <c r="G55" s="49"/>
      <c r="H55" s="49"/>
      <c r="I55" s="49"/>
      <c r="J55" s="49"/>
      <c r="K55" s="49"/>
      <c r="L55" s="49"/>
      <c r="M55" s="49"/>
      <c r="N55" s="49"/>
      <c r="O55" s="49"/>
      <c r="P55" s="49"/>
      <c r="Q55" s="49"/>
      <c r="R55" s="49"/>
      <c r="S55" s="49"/>
      <c r="Y55" s="54"/>
      <c r="Z55" s="54"/>
      <c r="AA55" s="54"/>
      <c r="AB55" s="54"/>
      <c r="AC55" s="54"/>
      <c r="AD55" s="54"/>
      <c r="AE55" s="54"/>
      <c r="AF55" s="54"/>
      <c r="AG55" s="54"/>
      <c r="AH55" s="54"/>
      <c r="AI55" s="54"/>
      <c r="AJ55" s="54"/>
      <c r="AK55" s="54"/>
      <c r="AL55" s="54"/>
      <c r="AM55" s="54"/>
      <c r="AN55" s="54"/>
      <c r="AO55" s="54"/>
    </row>
    <row r="56" spans="1:41" x14ac:dyDescent="0.25">
      <c r="A56" s="49"/>
      <c r="B56" s="49"/>
      <c r="C56" s="49"/>
      <c r="D56" s="49"/>
      <c r="E56" s="49"/>
      <c r="F56" s="49"/>
      <c r="G56" s="49"/>
      <c r="H56" s="49"/>
      <c r="I56" s="49"/>
      <c r="J56" s="49"/>
      <c r="K56" s="49"/>
      <c r="L56" s="49"/>
      <c r="M56" s="49"/>
      <c r="N56" s="49"/>
      <c r="O56" s="49"/>
      <c r="P56" s="49"/>
      <c r="Q56" s="49"/>
      <c r="R56" s="49"/>
      <c r="S56" s="49"/>
      <c r="Y56" s="54"/>
      <c r="Z56" s="54"/>
      <c r="AA56" s="54"/>
      <c r="AB56" s="54"/>
      <c r="AC56" s="54"/>
      <c r="AD56" s="54"/>
      <c r="AE56" s="54"/>
      <c r="AF56" s="54"/>
      <c r="AG56" s="54"/>
      <c r="AH56" s="54"/>
      <c r="AI56" s="54"/>
      <c r="AJ56" s="54"/>
      <c r="AK56" s="54"/>
      <c r="AL56" s="54"/>
      <c r="AM56" s="54"/>
      <c r="AN56" s="54"/>
      <c r="AO56" s="54"/>
    </row>
    <row r="57" spans="1:41" x14ac:dyDescent="0.25">
      <c r="A57" s="49"/>
      <c r="B57" s="49"/>
      <c r="C57" s="49"/>
      <c r="D57" s="49"/>
      <c r="E57" s="49"/>
      <c r="F57" s="49"/>
      <c r="G57" s="49"/>
      <c r="H57" s="49"/>
      <c r="I57" s="49"/>
      <c r="J57" s="49"/>
      <c r="K57" s="49"/>
      <c r="L57" s="49"/>
      <c r="M57" s="49"/>
      <c r="N57" s="49"/>
      <c r="O57" s="49"/>
      <c r="P57" s="49"/>
      <c r="Q57" s="49"/>
      <c r="R57" s="49"/>
      <c r="S57" s="49"/>
      <c r="Y57" s="54"/>
      <c r="Z57" s="54"/>
      <c r="AA57" s="54"/>
      <c r="AB57" s="54"/>
      <c r="AC57" s="54"/>
      <c r="AD57" s="54"/>
      <c r="AE57" s="54"/>
      <c r="AF57" s="54"/>
      <c r="AG57" s="54"/>
      <c r="AH57" s="54"/>
      <c r="AI57" s="54"/>
      <c r="AJ57" s="54"/>
      <c r="AK57" s="54"/>
      <c r="AL57" s="54"/>
      <c r="AM57" s="54"/>
      <c r="AN57" s="54"/>
      <c r="AO57" s="54"/>
    </row>
    <row r="58" spans="1:41" x14ac:dyDescent="0.25">
      <c r="A58" s="49"/>
      <c r="B58" s="49"/>
      <c r="C58" s="49"/>
      <c r="D58" s="49"/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Y58" s="54"/>
      <c r="Z58" s="54"/>
      <c r="AA58" s="54"/>
      <c r="AB58" s="54"/>
      <c r="AC58" s="54"/>
      <c r="AD58" s="54"/>
      <c r="AE58" s="54"/>
      <c r="AF58" s="54"/>
      <c r="AG58" s="54"/>
      <c r="AH58" s="54"/>
      <c r="AI58" s="54"/>
      <c r="AJ58" s="54"/>
      <c r="AK58" s="54"/>
      <c r="AL58" s="54"/>
      <c r="AM58" s="54"/>
      <c r="AN58" s="54"/>
      <c r="AO58" s="54"/>
    </row>
    <row r="59" spans="1:41" x14ac:dyDescent="0.25">
      <c r="A59" s="49"/>
      <c r="B59" s="49"/>
      <c r="C59" s="49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49"/>
      <c r="P59" s="49"/>
      <c r="Q59" s="49"/>
      <c r="R59" s="49"/>
      <c r="S59" s="49"/>
      <c r="Y59" s="54"/>
      <c r="Z59" s="54"/>
      <c r="AA59" s="54"/>
      <c r="AB59" s="54"/>
      <c r="AC59" s="54"/>
      <c r="AD59" s="54"/>
      <c r="AE59" s="54"/>
      <c r="AF59" s="54"/>
      <c r="AG59" s="54"/>
      <c r="AH59" s="54"/>
      <c r="AI59" s="54"/>
      <c r="AJ59" s="54"/>
      <c r="AK59" s="54"/>
      <c r="AL59" s="54"/>
      <c r="AM59" s="54"/>
      <c r="AN59" s="54"/>
      <c r="AO59" s="54"/>
    </row>
    <row r="60" spans="1:41" x14ac:dyDescent="0.25">
      <c r="A60" s="49"/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49"/>
      <c r="P60" s="49"/>
      <c r="Q60" s="49"/>
      <c r="R60" s="49"/>
      <c r="S60" s="49"/>
      <c r="Y60" s="54"/>
      <c r="Z60" s="54"/>
      <c r="AA60" s="54"/>
      <c r="AB60" s="54"/>
      <c r="AC60" s="54"/>
      <c r="AD60" s="54"/>
      <c r="AE60" s="54"/>
      <c r="AF60" s="54"/>
      <c r="AG60" s="54"/>
      <c r="AH60" s="54"/>
      <c r="AI60" s="54"/>
      <c r="AJ60" s="54"/>
      <c r="AK60" s="54"/>
      <c r="AL60" s="54"/>
      <c r="AM60" s="54"/>
      <c r="AN60" s="54"/>
      <c r="AO60" s="54"/>
    </row>
    <row r="61" spans="1:41" x14ac:dyDescent="0.25">
      <c r="A61" s="49"/>
      <c r="B61" s="49"/>
      <c r="C61" s="49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49"/>
      <c r="P61" s="49"/>
      <c r="Q61" s="49"/>
      <c r="R61" s="49"/>
      <c r="S61" s="49"/>
      <c r="Y61" s="54"/>
      <c r="Z61" s="54"/>
      <c r="AA61" s="54"/>
      <c r="AB61" s="54"/>
      <c r="AC61" s="54"/>
      <c r="AD61" s="54"/>
      <c r="AE61" s="54"/>
      <c r="AF61" s="54"/>
      <c r="AG61" s="54"/>
      <c r="AH61" s="54"/>
      <c r="AI61" s="54"/>
      <c r="AJ61" s="54"/>
      <c r="AK61" s="54"/>
      <c r="AL61" s="54"/>
      <c r="AM61" s="54"/>
      <c r="AN61" s="54"/>
      <c r="AO61" s="54"/>
    </row>
    <row r="62" spans="1:41" x14ac:dyDescent="0.25">
      <c r="A62" s="49"/>
      <c r="B62" s="49"/>
      <c r="C62" s="49"/>
      <c r="D62" s="49"/>
      <c r="E62" s="49"/>
      <c r="F62" s="49"/>
      <c r="G62" s="49"/>
      <c r="H62" s="49"/>
      <c r="I62" s="49"/>
      <c r="J62" s="49"/>
      <c r="K62" s="49"/>
      <c r="L62" s="49"/>
      <c r="M62" s="49"/>
      <c r="N62" s="49"/>
      <c r="O62" s="49"/>
      <c r="P62" s="49"/>
      <c r="Q62" s="49"/>
      <c r="R62" s="49"/>
      <c r="S62" s="49"/>
      <c r="Y62" s="54"/>
      <c r="Z62" s="54"/>
      <c r="AA62" s="54"/>
      <c r="AB62" s="54"/>
      <c r="AC62" s="54"/>
      <c r="AD62" s="54"/>
      <c r="AE62" s="54"/>
      <c r="AF62" s="54"/>
      <c r="AG62" s="54"/>
      <c r="AH62" s="54"/>
      <c r="AI62" s="54"/>
      <c r="AJ62" s="54"/>
      <c r="AK62" s="54"/>
      <c r="AL62" s="54"/>
      <c r="AM62" s="54"/>
      <c r="AN62" s="54"/>
      <c r="AO62" s="54"/>
    </row>
    <row r="63" spans="1:41" x14ac:dyDescent="0.25">
      <c r="A63" s="49"/>
      <c r="B63" s="49"/>
      <c r="C63" s="49"/>
      <c r="D63" s="49"/>
      <c r="E63" s="49"/>
      <c r="F63" s="49"/>
      <c r="G63" s="49"/>
      <c r="H63" s="49"/>
      <c r="I63" s="49"/>
      <c r="J63" s="49"/>
      <c r="K63" s="49"/>
      <c r="L63" s="49"/>
      <c r="M63" s="49"/>
      <c r="N63" s="49"/>
      <c r="O63" s="49"/>
      <c r="P63" s="49"/>
      <c r="Q63" s="49"/>
      <c r="R63" s="49"/>
      <c r="S63" s="49"/>
      <c r="Y63" s="54"/>
      <c r="Z63" s="54"/>
      <c r="AA63" s="54"/>
      <c r="AB63" s="54"/>
      <c r="AC63" s="54"/>
      <c r="AD63" s="54"/>
      <c r="AE63" s="54"/>
      <c r="AF63" s="54"/>
      <c r="AG63" s="54"/>
      <c r="AH63" s="54"/>
      <c r="AI63" s="54"/>
      <c r="AJ63" s="54"/>
      <c r="AK63" s="54"/>
      <c r="AL63" s="54"/>
      <c r="AM63" s="54"/>
      <c r="AN63" s="54"/>
      <c r="AO63" s="54"/>
    </row>
    <row r="64" spans="1:41" x14ac:dyDescent="0.25">
      <c r="A64" s="49"/>
      <c r="B64" s="49"/>
      <c r="C64" s="49"/>
      <c r="D64" s="49"/>
      <c r="E64" s="49"/>
      <c r="F64" s="49"/>
      <c r="G64" s="49"/>
      <c r="H64" s="49"/>
      <c r="I64" s="49"/>
      <c r="J64" s="49"/>
      <c r="K64" s="49"/>
      <c r="L64" s="49"/>
      <c r="M64" s="49"/>
      <c r="N64" s="49"/>
      <c r="O64" s="49"/>
      <c r="P64" s="49"/>
      <c r="Q64" s="49"/>
      <c r="R64" s="49"/>
      <c r="S64" s="49"/>
      <c r="Y64" s="54"/>
      <c r="Z64" s="54"/>
      <c r="AA64" s="54"/>
      <c r="AB64" s="54"/>
      <c r="AC64" s="54"/>
      <c r="AD64" s="54"/>
      <c r="AE64" s="54"/>
      <c r="AF64" s="54"/>
      <c r="AG64" s="54"/>
      <c r="AH64" s="54"/>
      <c r="AI64" s="54"/>
      <c r="AJ64" s="54"/>
      <c r="AK64" s="54"/>
      <c r="AL64" s="54"/>
      <c r="AM64" s="54"/>
      <c r="AN64" s="54"/>
      <c r="AO64" s="54"/>
    </row>
    <row r="65" spans="1:60" x14ac:dyDescent="0.25">
      <c r="A65" s="49"/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  <c r="Q65" s="49"/>
      <c r="R65" s="49"/>
      <c r="S65" s="49"/>
      <c r="Y65" s="54"/>
      <c r="Z65" s="54"/>
      <c r="AA65" s="54"/>
      <c r="AB65" s="54"/>
      <c r="AC65" s="54"/>
      <c r="AD65" s="54"/>
      <c r="AE65" s="54"/>
      <c r="AF65" s="54"/>
      <c r="AG65" s="54"/>
      <c r="AH65" s="54"/>
      <c r="AI65" s="54"/>
      <c r="AJ65" s="54"/>
      <c r="AK65" s="54"/>
      <c r="AL65" s="54"/>
      <c r="AM65" s="54"/>
      <c r="AN65" s="54"/>
      <c r="AO65" s="54"/>
    </row>
    <row r="66" spans="1:60" x14ac:dyDescent="0.25">
      <c r="A66" s="49"/>
      <c r="B66" s="49"/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  <c r="Q66" s="49"/>
      <c r="R66" s="49"/>
      <c r="S66" s="49"/>
      <c r="Y66" s="54"/>
      <c r="Z66" s="54"/>
      <c r="AA66" s="54"/>
      <c r="AB66" s="54"/>
      <c r="AC66" s="54"/>
      <c r="AD66" s="54"/>
      <c r="AE66" s="54"/>
      <c r="AF66" s="54"/>
      <c r="AG66" s="54"/>
      <c r="AH66" s="54"/>
      <c r="AI66" s="54"/>
      <c r="AJ66" s="54"/>
      <c r="AK66" s="54"/>
      <c r="AL66" s="54"/>
      <c r="AM66" s="54"/>
      <c r="AN66" s="54"/>
      <c r="AO66" s="54"/>
    </row>
    <row r="67" spans="1:60" x14ac:dyDescent="0.25">
      <c r="A67" s="49"/>
      <c r="B67" s="49"/>
      <c r="C67" s="49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49"/>
      <c r="P67" s="49"/>
      <c r="Q67" s="49"/>
      <c r="R67" s="49"/>
      <c r="S67" s="49"/>
      <c r="Y67" s="54"/>
      <c r="Z67" s="54"/>
      <c r="AA67" s="54"/>
      <c r="AB67" s="54"/>
      <c r="AC67" s="54"/>
      <c r="AD67" s="54"/>
      <c r="AE67" s="54"/>
      <c r="AF67" s="54"/>
      <c r="AG67" s="54"/>
      <c r="AH67" s="54"/>
      <c r="AI67" s="54"/>
      <c r="AJ67" s="54"/>
      <c r="AK67" s="54"/>
      <c r="AL67" s="54"/>
      <c r="AM67" s="54"/>
      <c r="AN67" s="54"/>
      <c r="AO67" s="54"/>
    </row>
    <row r="68" spans="1:60" x14ac:dyDescent="0.25">
      <c r="A68" s="49"/>
      <c r="B68" s="49"/>
      <c r="C68" s="49"/>
      <c r="D68" s="49"/>
      <c r="E68" s="49"/>
      <c r="F68" s="49"/>
      <c r="G68" s="49"/>
      <c r="H68" s="49"/>
      <c r="I68" s="49"/>
      <c r="J68" s="49"/>
      <c r="K68" s="49"/>
      <c r="L68" s="49"/>
      <c r="M68" s="49"/>
      <c r="N68" s="49"/>
      <c r="O68" s="49"/>
      <c r="P68" s="49"/>
      <c r="Q68" s="49"/>
      <c r="R68" s="49"/>
      <c r="S68" s="49"/>
      <c r="Y68" s="54"/>
      <c r="Z68" s="54"/>
      <c r="AA68" s="54"/>
      <c r="AB68" s="54"/>
      <c r="AC68" s="54"/>
      <c r="AD68" s="54"/>
      <c r="AE68" s="54"/>
      <c r="AF68" s="54"/>
      <c r="AG68" s="54"/>
      <c r="AH68" s="54"/>
      <c r="AI68" s="54"/>
      <c r="AJ68" s="54"/>
      <c r="AK68" s="54"/>
      <c r="AL68" s="54"/>
      <c r="AM68" s="54"/>
      <c r="AN68" s="54"/>
      <c r="AO68" s="54"/>
    </row>
    <row r="69" spans="1:60" x14ac:dyDescent="0.25">
      <c r="A69" s="49"/>
      <c r="B69" s="49"/>
      <c r="C69" s="49"/>
      <c r="D69" s="49"/>
      <c r="E69" s="49"/>
      <c r="F69" s="49"/>
      <c r="G69" s="49"/>
      <c r="H69" s="49"/>
      <c r="I69" s="49"/>
      <c r="J69" s="49"/>
      <c r="K69" s="49"/>
      <c r="L69" s="49"/>
      <c r="M69" s="49"/>
      <c r="N69" s="49"/>
      <c r="O69" s="49"/>
      <c r="P69" s="49"/>
      <c r="Q69" s="49"/>
      <c r="R69" s="49"/>
      <c r="S69" s="49"/>
      <c r="Y69" s="54"/>
      <c r="Z69" s="54"/>
      <c r="AA69" s="54"/>
      <c r="AB69" s="54"/>
      <c r="AC69" s="54"/>
      <c r="AD69" s="54"/>
      <c r="AE69" s="54"/>
      <c r="AF69" s="54"/>
      <c r="AG69" s="54"/>
      <c r="AH69" s="54"/>
      <c r="AI69" s="54"/>
      <c r="AJ69" s="54"/>
      <c r="AK69" s="54"/>
      <c r="AL69" s="54"/>
      <c r="AM69" s="54"/>
      <c r="AN69" s="54"/>
      <c r="AO69" s="54"/>
    </row>
    <row r="70" spans="1:60" x14ac:dyDescent="0.25">
      <c r="A70" s="49"/>
      <c r="B70" s="49"/>
      <c r="C70" s="49"/>
      <c r="D70" s="49"/>
      <c r="E70" s="49"/>
      <c r="F70" s="49"/>
      <c r="G70" s="49"/>
      <c r="H70" s="49"/>
      <c r="I70" s="49"/>
      <c r="J70" s="49"/>
      <c r="K70" s="49"/>
      <c r="L70" s="49"/>
      <c r="M70" s="49"/>
      <c r="N70" s="49"/>
      <c r="O70" s="49"/>
      <c r="P70" s="49"/>
      <c r="Q70" s="49"/>
      <c r="R70" s="49"/>
      <c r="S70" s="49"/>
      <c r="Y70" s="54"/>
      <c r="Z70" s="54"/>
      <c r="AA70" s="54"/>
      <c r="AB70" s="54"/>
      <c r="AC70" s="54"/>
      <c r="AD70" s="54"/>
      <c r="AE70" s="54"/>
      <c r="AF70" s="54"/>
      <c r="AG70" s="54"/>
      <c r="AH70" s="54"/>
      <c r="AI70" s="54"/>
      <c r="AJ70" s="54"/>
      <c r="AK70" s="54"/>
      <c r="AL70" s="54"/>
      <c r="AM70" s="54"/>
      <c r="AN70" s="54"/>
      <c r="AO70" s="54"/>
    </row>
    <row r="71" spans="1:60" x14ac:dyDescent="0.25">
      <c r="Y71" s="54"/>
      <c r="Z71" s="54"/>
      <c r="AA71" s="54"/>
      <c r="AB71" s="54"/>
      <c r="AC71" s="54"/>
      <c r="AD71" s="54"/>
      <c r="AE71" s="54"/>
      <c r="AF71" s="54"/>
      <c r="AG71" s="54"/>
      <c r="AH71" s="54"/>
      <c r="AI71" s="54"/>
      <c r="AJ71" s="54"/>
      <c r="AK71" s="54"/>
      <c r="AL71" s="54"/>
      <c r="AM71" s="54"/>
      <c r="AN71" s="54"/>
      <c r="AO71" s="54"/>
    </row>
    <row r="77" spans="1:60" x14ac:dyDescent="0.25">
      <c r="A77" s="259" t="s">
        <v>30</v>
      </c>
      <c r="B77" s="259"/>
      <c r="C77" s="259"/>
      <c r="D77" s="259"/>
      <c r="E77" s="259"/>
      <c r="F77" s="259"/>
      <c r="G77" s="259"/>
      <c r="H77" s="259"/>
      <c r="I77" s="259"/>
      <c r="J77" s="259"/>
      <c r="K77" s="259"/>
      <c r="L77" s="259"/>
      <c r="M77" s="259"/>
      <c r="N77" s="259"/>
      <c r="O77" s="259"/>
      <c r="P77" s="259"/>
      <c r="Q77" s="259"/>
      <c r="R77" s="259"/>
      <c r="S77" s="259"/>
      <c r="T77" s="259"/>
      <c r="U77" s="259"/>
      <c r="V77" s="259"/>
      <c r="W77" s="259"/>
      <c r="X77" s="259"/>
      <c r="Y77" s="259"/>
      <c r="Z77" s="259"/>
      <c r="AA77" s="259"/>
      <c r="AB77" s="259"/>
      <c r="AC77" s="259"/>
      <c r="AD77" s="259"/>
      <c r="AE77" s="259"/>
      <c r="AF77" s="259"/>
      <c r="AG77" s="259"/>
      <c r="AH77" s="259"/>
      <c r="AI77" s="259"/>
      <c r="AJ77" s="259"/>
      <c r="AK77" s="259"/>
      <c r="AL77" s="259"/>
      <c r="AM77" s="259"/>
      <c r="AN77" s="259"/>
      <c r="AO77" s="259"/>
      <c r="AP77" s="259"/>
      <c r="AQ77" s="259"/>
      <c r="AR77" s="259"/>
      <c r="AS77" s="259"/>
      <c r="AT77" s="259"/>
      <c r="AU77" s="259"/>
      <c r="AV77" s="259"/>
      <c r="AW77" s="259"/>
      <c r="AX77" s="259"/>
      <c r="AY77" s="259"/>
      <c r="AZ77" s="259"/>
      <c r="BA77" s="259"/>
      <c r="BB77" s="259"/>
      <c r="BC77" s="259"/>
      <c r="BD77" s="259"/>
      <c r="BE77" s="259"/>
      <c r="BF77" s="259"/>
      <c r="BG77" s="259"/>
      <c r="BH77" s="259"/>
    </row>
    <row r="78" spans="1:60" x14ac:dyDescent="0.25">
      <c r="A78" s="273" t="s">
        <v>38</v>
      </c>
      <c r="B78" s="274"/>
      <c r="C78" s="274"/>
      <c r="D78" s="274"/>
      <c r="E78" s="274"/>
      <c r="F78" s="274"/>
      <c r="G78" s="274"/>
      <c r="H78" s="274"/>
      <c r="I78" s="274"/>
      <c r="J78" s="274"/>
      <c r="K78" s="274"/>
      <c r="L78" s="274"/>
      <c r="M78" s="274"/>
      <c r="N78" s="274"/>
      <c r="O78" s="274"/>
      <c r="P78" s="274"/>
      <c r="Q78" s="274"/>
      <c r="R78" s="274"/>
      <c r="S78" s="274"/>
      <c r="T78" s="274"/>
      <c r="U78" s="274"/>
      <c r="V78" s="274"/>
      <c r="W78" s="274"/>
      <c r="X78" s="274"/>
      <c r="Y78" s="274"/>
      <c r="Z78" s="274"/>
      <c r="AA78" s="274"/>
      <c r="AB78" s="274"/>
      <c r="AC78" s="274"/>
      <c r="AD78" s="274"/>
      <c r="AE78" s="274"/>
      <c r="AF78" s="274"/>
      <c r="AG78" s="274"/>
      <c r="AH78" s="274"/>
      <c r="AI78" s="274"/>
      <c r="AJ78" s="274"/>
      <c r="AK78" s="274"/>
      <c r="AL78" s="274"/>
      <c r="AM78" s="274"/>
      <c r="AN78" s="274"/>
      <c r="AO78" s="274"/>
      <c r="AP78" s="274"/>
      <c r="AQ78" s="274"/>
      <c r="AR78" s="274"/>
      <c r="AS78" s="274"/>
      <c r="AT78" s="274"/>
      <c r="AU78" s="274"/>
      <c r="AV78" s="274"/>
      <c r="AW78" s="274"/>
      <c r="AX78" s="274"/>
      <c r="AY78" s="274"/>
      <c r="AZ78" s="274"/>
      <c r="BA78" s="274"/>
      <c r="BB78" s="274"/>
      <c r="BC78" s="274"/>
      <c r="BD78" s="274"/>
      <c r="BE78" s="274"/>
      <c r="BF78" s="274"/>
      <c r="BG78" s="274"/>
      <c r="BH78" s="274"/>
    </row>
    <row r="79" spans="1:60" x14ac:dyDescent="0.25">
      <c r="A79" s="268" t="s">
        <v>60</v>
      </c>
      <c r="B79" s="268"/>
      <c r="C79" s="268"/>
      <c r="D79" s="268"/>
      <c r="E79" s="268"/>
      <c r="F79" s="268"/>
      <c r="G79" s="268" t="s">
        <v>96</v>
      </c>
      <c r="H79" s="268"/>
      <c r="I79" s="268"/>
      <c r="J79" s="268"/>
      <c r="K79" s="268"/>
      <c r="L79" s="268"/>
      <c r="M79" s="267" t="s">
        <v>61</v>
      </c>
      <c r="N79" s="268"/>
      <c r="O79" s="268"/>
      <c r="P79" s="268"/>
      <c r="Q79" s="268"/>
      <c r="R79" s="269"/>
      <c r="S79" s="267" t="s">
        <v>97</v>
      </c>
      <c r="T79" s="268"/>
      <c r="U79" s="268"/>
      <c r="V79" s="268"/>
      <c r="W79" s="268"/>
      <c r="X79" s="269"/>
      <c r="Y79" s="267" t="s">
        <v>62</v>
      </c>
      <c r="Z79" s="268"/>
      <c r="AA79" s="268"/>
      <c r="AB79" s="268"/>
      <c r="AC79" s="268"/>
      <c r="AD79" s="269"/>
      <c r="AE79" s="267" t="s">
        <v>98</v>
      </c>
      <c r="AF79" s="268"/>
      <c r="AG79" s="268"/>
      <c r="AH79" s="268"/>
      <c r="AI79" s="268"/>
      <c r="AJ79" s="269"/>
      <c r="AK79" s="268" t="s">
        <v>63</v>
      </c>
      <c r="AL79" s="268"/>
      <c r="AM79" s="268"/>
      <c r="AN79" s="268"/>
      <c r="AO79" s="268"/>
      <c r="AP79" s="268"/>
      <c r="AQ79" s="268" t="s">
        <v>99</v>
      </c>
      <c r="AR79" s="268"/>
      <c r="AS79" s="268"/>
      <c r="AT79" s="268"/>
      <c r="AU79" s="268"/>
      <c r="AV79" s="268"/>
      <c r="AW79" s="267" t="s">
        <v>64</v>
      </c>
      <c r="AX79" s="268"/>
      <c r="AY79" s="268"/>
      <c r="AZ79" s="268"/>
      <c r="BA79" s="268"/>
      <c r="BB79" s="269"/>
      <c r="BC79" s="267" t="s">
        <v>146</v>
      </c>
      <c r="BD79" s="268"/>
      <c r="BE79" s="268"/>
      <c r="BF79" s="268"/>
      <c r="BG79" s="268"/>
      <c r="BH79" s="269"/>
    </row>
    <row r="80" spans="1:60" x14ac:dyDescent="0.25">
      <c r="A80" s="12" t="s">
        <v>29</v>
      </c>
      <c r="B80" s="185"/>
      <c r="C80" s="14"/>
      <c r="D80" s="12"/>
      <c r="E80" s="185"/>
      <c r="F80" s="14"/>
      <c r="G80" s="12" t="s">
        <v>29</v>
      </c>
      <c r="H80" s="185">
        <v>136</v>
      </c>
      <c r="I80" s="14"/>
      <c r="J80" s="12"/>
      <c r="K80" s="185"/>
      <c r="L80" s="14"/>
      <c r="M80" s="12" t="s">
        <v>29</v>
      </c>
      <c r="N80" s="185">
        <v>106</v>
      </c>
      <c r="O80" s="14"/>
      <c r="P80" s="12"/>
      <c r="Q80" s="185"/>
      <c r="R80" s="14"/>
      <c r="S80" s="12" t="s">
        <v>29</v>
      </c>
      <c r="T80" s="185">
        <v>89</v>
      </c>
      <c r="U80" s="14"/>
      <c r="V80" s="12"/>
      <c r="W80" s="185"/>
      <c r="X80" s="14"/>
      <c r="Y80" s="12" t="s">
        <v>29</v>
      </c>
      <c r="Z80" s="185">
        <v>85</v>
      </c>
      <c r="AA80" s="14"/>
      <c r="AB80" s="12"/>
      <c r="AD80" s="14"/>
      <c r="AE80" s="12" t="s">
        <v>29</v>
      </c>
      <c r="AF80" s="185">
        <v>64</v>
      </c>
      <c r="AG80" s="14"/>
      <c r="AH80" s="12"/>
      <c r="AJ80" s="14"/>
      <c r="AK80" s="12" t="s">
        <v>29</v>
      </c>
      <c r="AL80" s="185">
        <v>46</v>
      </c>
      <c r="AM80" s="14"/>
      <c r="AN80" s="12"/>
      <c r="AO80" s="185"/>
      <c r="AP80" s="14"/>
      <c r="AQ80" s="12" t="s">
        <v>29</v>
      </c>
      <c r="AR80" s="185">
        <v>49</v>
      </c>
      <c r="AS80" s="14"/>
      <c r="AT80" s="12"/>
      <c r="AU80" s="185"/>
      <c r="AV80" s="14"/>
      <c r="AW80" s="12" t="s">
        <v>29</v>
      </c>
      <c r="AX80" s="185">
        <v>39</v>
      </c>
      <c r="AY80" s="14"/>
      <c r="AZ80" s="12"/>
      <c r="BA80" s="185"/>
      <c r="BB80" s="14"/>
      <c r="BC80" s="12" t="s">
        <v>29</v>
      </c>
      <c r="BD80" s="188">
        <v>34</v>
      </c>
      <c r="BE80" s="14"/>
      <c r="BF80" s="12"/>
      <c r="BG80" s="188"/>
      <c r="BH80" s="14"/>
    </row>
    <row r="81" spans="1:60" x14ac:dyDescent="0.25">
      <c r="A81" s="12" t="s">
        <v>46</v>
      </c>
      <c r="B81" s="185"/>
      <c r="C81" s="14"/>
      <c r="D81" s="12"/>
      <c r="E81" s="185"/>
      <c r="F81" s="14"/>
      <c r="G81" s="12" t="s">
        <v>46</v>
      </c>
      <c r="H81" s="185">
        <v>104</v>
      </c>
      <c r="I81" s="14"/>
      <c r="J81" s="12"/>
      <c r="K81" s="185"/>
      <c r="L81" s="14"/>
      <c r="M81" s="12" t="s">
        <v>46</v>
      </c>
      <c r="N81" s="185">
        <v>77</v>
      </c>
      <c r="O81" s="14"/>
      <c r="P81" s="12"/>
      <c r="Q81" s="185"/>
      <c r="R81" s="14"/>
      <c r="S81" s="12" t="s">
        <v>46</v>
      </c>
      <c r="T81" s="185">
        <v>56</v>
      </c>
      <c r="U81" s="14"/>
      <c r="V81" s="12"/>
      <c r="W81" s="185"/>
      <c r="X81" s="14"/>
      <c r="Y81" s="12" t="s">
        <v>46</v>
      </c>
      <c r="Z81" s="185">
        <v>52</v>
      </c>
      <c r="AA81" s="14"/>
      <c r="AB81" s="12"/>
      <c r="AD81" s="14"/>
      <c r="AE81" s="12" t="s">
        <v>46</v>
      </c>
      <c r="AF81" s="185">
        <v>42</v>
      </c>
      <c r="AG81" s="14"/>
      <c r="AH81" s="12"/>
      <c r="AJ81" s="14"/>
      <c r="AK81" s="12" t="s">
        <v>46</v>
      </c>
      <c r="AL81" s="185">
        <v>33</v>
      </c>
      <c r="AM81" s="14"/>
      <c r="AN81" s="12"/>
      <c r="AO81" s="185"/>
      <c r="AP81" s="14"/>
      <c r="AQ81" s="12" t="s">
        <v>46</v>
      </c>
      <c r="AR81" s="185">
        <v>30</v>
      </c>
      <c r="AS81" s="14"/>
      <c r="AT81" s="12"/>
      <c r="AU81" s="185"/>
      <c r="AV81" s="14"/>
      <c r="AW81" s="12" t="s">
        <v>46</v>
      </c>
      <c r="AX81" s="185">
        <v>27</v>
      </c>
      <c r="AY81" s="14"/>
      <c r="AZ81" s="12"/>
      <c r="BA81" s="185"/>
      <c r="BB81" s="14"/>
      <c r="BC81" s="12" t="s">
        <v>46</v>
      </c>
      <c r="BD81" s="188">
        <v>23</v>
      </c>
      <c r="BE81" s="14"/>
      <c r="BF81" s="12"/>
      <c r="BG81" s="188"/>
      <c r="BH81" s="14"/>
    </row>
    <row r="82" spans="1:60" x14ac:dyDescent="0.25">
      <c r="A82" s="12" t="s">
        <v>4</v>
      </c>
      <c r="B82" s="20"/>
      <c r="C82" s="14"/>
      <c r="D82" s="12"/>
      <c r="E82" s="185"/>
      <c r="F82" s="14"/>
      <c r="G82" s="12" t="s">
        <v>4</v>
      </c>
      <c r="H82" s="20"/>
      <c r="I82" s="14"/>
      <c r="J82" s="12"/>
      <c r="K82" s="185"/>
      <c r="L82" s="14"/>
      <c r="M82" s="12" t="s">
        <v>4</v>
      </c>
      <c r="N82" s="20">
        <v>1.1585150462962964E-2</v>
      </c>
      <c r="O82" s="14"/>
      <c r="P82" s="12"/>
      <c r="Q82" s="185"/>
      <c r="R82" s="14"/>
      <c r="S82" s="12" t="s">
        <v>4</v>
      </c>
      <c r="T82" s="20"/>
      <c r="U82" s="14"/>
      <c r="V82" s="12"/>
      <c r="W82" s="185"/>
      <c r="X82" s="14"/>
      <c r="Y82" s="12" t="s">
        <v>4</v>
      </c>
      <c r="Z82" s="20"/>
      <c r="AA82" s="14"/>
      <c r="AB82" s="12"/>
      <c r="AD82" s="14"/>
      <c r="AE82" s="12" t="s">
        <v>4</v>
      </c>
      <c r="AF82" s="20"/>
      <c r="AG82" s="14"/>
      <c r="AH82" s="12"/>
      <c r="AJ82" s="14"/>
      <c r="AK82" s="12" t="s">
        <v>4</v>
      </c>
      <c r="AL82" s="20"/>
      <c r="AM82" s="14"/>
      <c r="AN82" s="12"/>
      <c r="AO82" s="185"/>
      <c r="AP82" s="14"/>
      <c r="AQ82" s="12" t="s">
        <v>4</v>
      </c>
      <c r="AR82" s="20"/>
      <c r="AS82" s="14"/>
      <c r="AT82" s="12"/>
      <c r="AU82" s="185"/>
      <c r="AV82" s="14"/>
      <c r="AW82" s="12" t="s">
        <v>4</v>
      </c>
      <c r="AX82" s="44"/>
      <c r="AY82" s="14"/>
      <c r="AZ82" s="12"/>
      <c r="BA82" s="185"/>
      <c r="BB82" s="14"/>
      <c r="BC82" s="12" t="s">
        <v>4</v>
      </c>
      <c r="BD82" s="44"/>
      <c r="BE82" s="14"/>
      <c r="BF82" s="12"/>
      <c r="BG82" s="188"/>
      <c r="BH82" s="14"/>
    </row>
    <row r="83" spans="1:60" x14ac:dyDescent="0.25">
      <c r="A83" s="12" t="s">
        <v>25</v>
      </c>
      <c r="B83" s="15"/>
      <c r="C83" s="14"/>
      <c r="D83" s="12"/>
      <c r="E83" s="15"/>
      <c r="F83" s="14"/>
      <c r="G83" s="12" t="s">
        <v>25</v>
      </c>
      <c r="H83" s="15">
        <v>8.6873483379935408</v>
      </c>
      <c r="I83" s="14"/>
      <c r="J83" s="12"/>
      <c r="K83" s="15"/>
      <c r="L83" s="14"/>
      <c r="M83" s="12" t="s">
        <v>25</v>
      </c>
      <c r="N83" s="15">
        <v>4.9738043371494598</v>
      </c>
      <c r="O83" s="14"/>
      <c r="P83" s="12"/>
      <c r="Q83" s="15"/>
      <c r="R83" s="14"/>
      <c r="S83" s="12" t="s">
        <v>25</v>
      </c>
      <c r="T83" s="15">
        <v>7.4881417020026202</v>
      </c>
      <c r="U83" s="14"/>
      <c r="V83" s="12"/>
      <c r="W83" s="15"/>
      <c r="X83" s="14"/>
      <c r="Y83" s="12" t="s">
        <v>25</v>
      </c>
      <c r="Z83" s="15">
        <v>3.1692965568091802</v>
      </c>
      <c r="AA83" s="14"/>
      <c r="AB83" s="12"/>
      <c r="AC83" s="15"/>
      <c r="AD83" s="14"/>
      <c r="AE83" s="12" t="s">
        <v>25</v>
      </c>
      <c r="AF83" s="15">
        <v>2.50655108312574</v>
      </c>
      <c r="AG83" s="14"/>
      <c r="AH83" s="12"/>
      <c r="AI83" s="15"/>
      <c r="AJ83" s="14"/>
      <c r="AK83" s="12" t="s">
        <v>25</v>
      </c>
      <c r="AL83" s="15">
        <v>2.0925518397945799</v>
      </c>
      <c r="AM83" s="14"/>
      <c r="AN83" s="12"/>
      <c r="AO83" s="15"/>
      <c r="AP83" s="14"/>
      <c r="AQ83" s="12" t="s">
        <v>25</v>
      </c>
      <c r="AR83" s="15">
        <v>1.6615677953711201</v>
      </c>
      <c r="AS83" s="14"/>
      <c r="AT83" s="12"/>
      <c r="AU83" s="15"/>
      <c r="AV83" s="14"/>
      <c r="AW83" s="12" t="s">
        <v>25</v>
      </c>
      <c r="AX83" s="15">
        <v>2.3421821271413901</v>
      </c>
      <c r="AY83" s="14"/>
      <c r="AZ83" s="12"/>
      <c r="BA83" s="15"/>
      <c r="BB83" s="14"/>
      <c r="BC83" s="12" t="s">
        <v>25</v>
      </c>
      <c r="BD83" s="15">
        <v>2.23979692087772</v>
      </c>
      <c r="BE83" s="14"/>
      <c r="BF83" s="12"/>
      <c r="BG83" s="15"/>
      <c r="BH83" s="14"/>
    </row>
    <row r="84" spans="1:60" x14ac:dyDescent="0.25">
      <c r="A84" s="270" t="s">
        <v>55</v>
      </c>
      <c r="B84" s="271"/>
      <c r="C84" s="272"/>
      <c r="D84" s="270" t="s">
        <v>56</v>
      </c>
      <c r="E84" s="271"/>
      <c r="F84" s="272"/>
      <c r="G84" s="270" t="s">
        <v>55</v>
      </c>
      <c r="H84" s="271"/>
      <c r="I84" s="272"/>
      <c r="J84" s="270" t="s">
        <v>56</v>
      </c>
      <c r="K84" s="271"/>
      <c r="L84" s="272"/>
      <c r="M84" s="270" t="s">
        <v>55</v>
      </c>
      <c r="N84" s="271"/>
      <c r="O84" s="272"/>
      <c r="P84" s="270" t="s">
        <v>56</v>
      </c>
      <c r="Q84" s="271"/>
      <c r="R84" s="272"/>
      <c r="S84" s="270" t="s">
        <v>55</v>
      </c>
      <c r="T84" s="271"/>
      <c r="U84" s="272"/>
      <c r="V84" s="270" t="s">
        <v>56</v>
      </c>
      <c r="W84" s="271"/>
      <c r="X84" s="272"/>
      <c r="Y84" s="270" t="s">
        <v>55</v>
      </c>
      <c r="Z84" s="271"/>
      <c r="AA84" s="272"/>
      <c r="AB84" s="270" t="s">
        <v>56</v>
      </c>
      <c r="AC84" s="271"/>
      <c r="AD84" s="272"/>
      <c r="AE84" s="270" t="s">
        <v>55</v>
      </c>
      <c r="AF84" s="271"/>
      <c r="AG84" s="272"/>
      <c r="AH84" s="270" t="s">
        <v>56</v>
      </c>
      <c r="AI84" s="271"/>
      <c r="AJ84" s="272"/>
      <c r="AK84" s="270" t="s">
        <v>55</v>
      </c>
      <c r="AL84" s="271"/>
      <c r="AM84" s="272"/>
      <c r="AN84" s="270" t="s">
        <v>56</v>
      </c>
      <c r="AO84" s="271"/>
      <c r="AP84" s="272"/>
      <c r="AQ84" s="270" t="s">
        <v>55</v>
      </c>
      <c r="AR84" s="271"/>
      <c r="AS84" s="272"/>
      <c r="AT84" s="270" t="s">
        <v>56</v>
      </c>
      <c r="AU84" s="271"/>
      <c r="AV84" s="272"/>
      <c r="AW84" s="270" t="s">
        <v>55</v>
      </c>
      <c r="AX84" s="271"/>
      <c r="AY84" s="272"/>
      <c r="AZ84" s="270" t="s">
        <v>56</v>
      </c>
      <c r="BA84" s="271"/>
      <c r="BB84" s="272"/>
      <c r="BC84" s="270" t="s">
        <v>55</v>
      </c>
      <c r="BD84" s="271"/>
      <c r="BE84" s="272"/>
      <c r="BF84" s="270" t="s">
        <v>56</v>
      </c>
      <c r="BG84" s="271"/>
      <c r="BH84" s="272"/>
    </row>
    <row r="85" spans="1:60" x14ac:dyDescent="0.25">
      <c r="A85" s="12" t="s">
        <v>27</v>
      </c>
      <c r="B85" s="185" t="s">
        <v>28</v>
      </c>
      <c r="C85" s="14" t="s">
        <v>26</v>
      </c>
      <c r="D85" s="12" t="s">
        <v>27</v>
      </c>
      <c r="E85" s="185" t="s">
        <v>28</v>
      </c>
      <c r="F85" s="14" t="s">
        <v>26</v>
      </c>
      <c r="G85" s="12" t="s">
        <v>27</v>
      </c>
      <c r="H85" s="185" t="s">
        <v>28</v>
      </c>
      <c r="I85" s="14" t="s">
        <v>26</v>
      </c>
      <c r="J85" s="12" t="s">
        <v>27</v>
      </c>
      <c r="K85" s="185" t="s">
        <v>28</v>
      </c>
      <c r="L85" s="14" t="s">
        <v>26</v>
      </c>
      <c r="M85" s="12" t="s">
        <v>27</v>
      </c>
      <c r="N85" s="185" t="s">
        <v>28</v>
      </c>
      <c r="O85" s="14" t="s">
        <v>26</v>
      </c>
      <c r="P85" s="12" t="s">
        <v>27</v>
      </c>
      <c r="Q85" s="185" t="s">
        <v>28</v>
      </c>
      <c r="R85" s="14" t="s">
        <v>26</v>
      </c>
      <c r="S85" s="12" t="s">
        <v>27</v>
      </c>
      <c r="T85" s="185" t="s">
        <v>28</v>
      </c>
      <c r="U85" s="14" t="s">
        <v>26</v>
      </c>
      <c r="V85" s="12" t="s">
        <v>27</v>
      </c>
      <c r="W85" s="185" t="s">
        <v>28</v>
      </c>
      <c r="X85" s="14" t="s">
        <v>26</v>
      </c>
      <c r="Y85" s="12" t="s">
        <v>27</v>
      </c>
      <c r="Z85" s="185" t="s">
        <v>28</v>
      </c>
      <c r="AA85" s="14" t="s">
        <v>26</v>
      </c>
      <c r="AB85" s="12" t="s">
        <v>27</v>
      </c>
      <c r="AC85" s="185" t="s">
        <v>28</v>
      </c>
      <c r="AD85" s="14" t="s">
        <v>26</v>
      </c>
      <c r="AE85" s="12" t="s">
        <v>27</v>
      </c>
      <c r="AF85" s="185" t="s">
        <v>28</v>
      </c>
      <c r="AG85" s="14" t="s">
        <v>26</v>
      </c>
      <c r="AH85" s="12" t="s">
        <v>27</v>
      </c>
      <c r="AI85" s="185" t="s">
        <v>28</v>
      </c>
      <c r="AJ85" s="14" t="s">
        <v>26</v>
      </c>
      <c r="AK85" s="12" t="s">
        <v>27</v>
      </c>
      <c r="AL85" s="185" t="s">
        <v>28</v>
      </c>
      <c r="AM85" s="14" t="s">
        <v>26</v>
      </c>
      <c r="AN85" s="12" t="s">
        <v>27</v>
      </c>
      <c r="AO85" s="185" t="s">
        <v>28</v>
      </c>
      <c r="AP85" s="14" t="s">
        <v>26</v>
      </c>
      <c r="AQ85" s="12" t="s">
        <v>27</v>
      </c>
      <c r="AR85" s="185" t="s">
        <v>28</v>
      </c>
      <c r="AS85" s="14" t="s">
        <v>26</v>
      </c>
      <c r="AT85" s="12" t="s">
        <v>27</v>
      </c>
      <c r="AU85" s="185" t="s">
        <v>28</v>
      </c>
      <c r="AV85" s="14" t="s">
        <v>26</v>
      </c>
      <c r="AW85" s="12" t="s">
        <v>27</v>
      </c>
      <c r="AX85" s="185" t="s">
        <v>28</v>
      </c>
      <c r="AY85" s="14" t="s">
        <v>26</v>
      </c>
      <c r="AZ85" s="12" t="s">
        <v>27</v>
      </c>
      <c r="BA85" s="185" t="s">
        <v>28</v>
      </c>
      <c r="BB85" s="14" t="s">
        <v>26</v>
      </c>
      <c r="BC85" s="12" t="s">
        <v>27</v>
      </c>
      <c r="BD85" s="188" t="s">
        <v>28</v>
      </c>
      <c r="BE85" s="14" t="s">
        <v>26</v>
      </c>
      <c r="BF85" s="12" t="s">
        <v>27</v>
      </c>
      <c r="BG85" s="188" t="s">
        <v>28</v>
      </c>
      <c r="BH85" s="14" t="s">
        <v>26</v>
      </c>
    </row>
    <row r="86" spans="1:60" x14ac:dyDescent="0.25">
      <c r="A86" s="12">
        <v>0</v>
      </c>
      <c r="B86" s="185">
        <v>1</v>
      </c>
      <c r="C86" s="14"/>
      <c r="D86" s="12">
        <v>0</v>
      </c>
      <c r="E86" s="185">
        <v>1</v>
      </c>
      <c r="F86" s="14">
        <v>14.156734067261899</v>
      </c>
      <c r="G86" s="12">
        <v>0</v>
      </c>
      <c r="H86" s="185">
        <v>1</v>
      </c>
      <c r="I86" s="14"/>
      <c r="J86" s="12">
        <v>0</v>
      </c>
      <c r="K86" s="185">
        <v>1</v>
      </c>
      <c r="L86" s="14">
        <v>8.4857550722996393</v>
      </c>
      <c r="M86" s="12">
        <v>0</v>
      </c>
      <c r="N86" s="185">
        <v>1</v>
      </c>
      <c r="O86" s="14"/>
      <c r="P86" s="12">
        <v>0</v>
      </c>
      <c r="Q86" s="185">
        <v>1</v>
      </c>
      <c r="R86" s="14">
        <v>5.29159747035885</v>
      </c>
      <c r="S86" s="12">
        <v>0</v>
      </c>
      <c r="T86" s="185">
        <v>1</v>
      </c>
      <c r="U86" s="114"/>
      <c r="V86" s="12">
        <v>0</v>
      </c>
      <c r="W86" s="185">
        <v>1</v>
      </c>
      <c r="X86" s="14">
        <v>4.8047325791377302</v>
      </c>
      <c r="Y86" s="12">
        <v>0</v>
      </c>
      <c r="Z86" s="185">
        <v>1</v>
      </c>
      <c r="AA86" s="14"/>
      <c r="AB86" s="12">
        <v>0</v>
      </c>
      <c r="AC86" s="185">
        <v>1</v>
      </c>
      <c r="AD86" s="14">
        <v>3.3739980899388402</v>
      </c>
      <c r="AE86" s="12">
        <v>0</v>
      </c>
      <c r="AF86" s="185">
        <v>1</v>
      </c>
      <c r="AG86" s="14"/>
      <c r="AH86" s="12">
        <v>0</v>
      </c>
      <c r="AI86" s="185">
        <v>1</v>
      </c>
      <c r="AJ86" s="14">
        <v>1.99279269234037</v>
      </c>
      <c r="AK86" s="12">
        <v>0</v>
      </c>
      <c r="AL86" s="185">
        <v>1</v>
      </c>
      <c r="AM86" s="14"/>
      <c r="AN86" s="12">
        <v>0</v>
      </c>
      <c r="AO86" s="185">
        <v>1</v>
      </c>
      <c r="AP86" s="42">
        <v>1.5451607312123501</v>
      </c>
      <c r="AQ86" s="12">
        <v>0</v>
      </c>
      <c r="AR86" s="185">
        <v>1</v>
      </c>
      <c r="AS86" s="14"/>
      <c r="AT86" s="12">
        <v>0</v>
      </c>
      <c r="AU86" s="185">
        <v>1</v>
      </c>
      <c r="AV86" s="42">
        <v>1.5255260923459899</v>
      </c>
      <c r="AW86" s="12">
        <v>0</v>
      </c>
      <c r="AX86" s="185">
        <v>1</v>
      </c>
      <c r="AY86" s="14"/>
      <c r="AZ86" s="12">
        <v>0</v>
      </c>
      <c r="BA86" s="185">
        <v>1</v>
      </c>
      <c r="BB86" s="14">
        <v>1.2163917453792099</v>
      </c>
      <c r="BC86" s="12">
        <v>0</v>
      </c>
      <c r="BD86" s="188">
        <v>1</v>
      </c>
      <c r="BE86" s="14"/>
      <c r="BF86" s="12">
        <v>0</v>
      </c>
      <c r="BG86" s="188">
        <v>1</v>
      </c>
      <c r="BH86" s="14">
        <v>3.6631946052215703E-2</v>
      </c>
    </row>
    <row r="87" spans="1:60" x14ac:dyDescent="0.25">
      <c r="A87" s="12">
        <v>0.05</v>
      </c>
      <c r="B87" s="185">
        <v>0.95</v>
      </c>
      <c r="C87" s="14"/>
      <c r="D87" s="12">
        <v>0.05</v>
      </c>
      <c r="E87" s="185">
        <v>0.95</v>
      </c>
      <c r="F87" s="14">
        <v>13.679867924766</v>
      </c>
      <c r="G87" s="12">
        <v>0.05</v>
      </c>
      <c r="H87" s="185">
        <v>0.95</v>
      </c>
      <c r="I87" s="14"/>
      <c r="J87" s="12">
        <v>0.05</v>
      </c>
      <c r="K87" s="185">
        <v>0.95</v>
      </c>
      <c r="L87" s="14">
        <v>8.2130567985855301</v>
      </c>
      <c r="M87" s="12">
        <v>0.05</v>
      </c>
      <c r="N87" s="185">
        <v>0.95</v>
      </c>
      <c r="O87" s="14"/>
      <c r="P87" s="12">
        <v>0.05</v>
      </c>
      <c r="Q87" s="185">
        <v>0.95</v>
      </c>
      <c r="R87" s="14">
        <v>5.1260160536826103</v>
      </c>
      <c r="S87" s="12">
        <v>0.05</v>
      </c>
      <c r="T87" s="185">
        <v>0.95</v>
      </c>
      <c r="U87" s="114"/>
      <c r="V87" s="12">
        <v>0.05</v>
      </c>
      <c r="W87" s="185">
        <v>0.95</v>
      </c>
      <c r="X87" s="14">
        <v>4.64018470640349</v>
      </c>
      <c r="Y87" s="12">
        <v>0.05</v>
      </c>
      <c r="Z87" s="185">
        <v>0.95</v>
      </c>
      <c r="AA87" s="14"/>
      <c r="AB87" s="12">
        <v>0.05</v>
      </c>
      <c r="AC87" s="185">
        <v>0.95</v>
      </c>
      <c r="AD87" s="14">
        <v>3.2562542460565602</v>
      </c>
      <c r="AE87" s="12">
        <v>0.05</v>
      </c>
      <c r="AF87" s="185">
        <v>0.95</v>
      </c>
      <c r="AG87" s="14"/>
      <c r="AH87" s="12">
        <v>0.05</v>
      </c>
      <c r="AI87" s="185">
        <v>0.95</v>
      </c>
      <c r="AJ87" s="14">
        <v>1.92803828934129</v>
      </c>
      <c r="AK87" s="12">
        <v>0.05</v>
      </c>
      <c r="AL87" s="185">
        <v>0.95</v>
      </c>
      <c r="AM87" s="14"/>
      <c r="AN87" s="12">
        <v>0.05</v>
      </c>
      <c r="AO87" s="185">
        <v>0.95</v>
      </c>
      <c r="AP87" s="42">
        <v>1.49708689408911</v>
      </c>
      <c r="AQ87" s="12">
        <v>0.05</v>
      </c>
      <c r="AR87" s="185">
        <v>0.95</v>
      </c>
      <c r="AS87" s="14"/>
      <c r="AT87" s="12">
        <v>0.05</v>
      </c>
      <c r="AU87" s="185">
        <v>0.95</v>
      </c>
      <c r="AV87" s="42">
        <v>1.47190928656873</v>
      </c>
      <c r="AW87" s="12">
        <v>0.05</v>
      </c>
      <c r="AX87" s="185">
        <v>0.95</v>
      </c>
      <c r="AY87" s="14"/>
      <c r="AZ87" s="12">
        <v>0.05</v>
      </c>
      <c r="BA87" s="185">
        <v>0.95</v>
      </c>
      <c r="BB87" s="14">
        <v>1.17442592892431</v>
      </c>
      <c r="BC87" s="12">
        <v>0.05</v>
      </c>
      <c r="BD87" s="188">
        <v>0.95</v>
      </c>
      <c r="BE87" s="14"/>
      <c r="BF87" s="12">
        <v>0.05</v>
      </c>
      <c r="BG87" s="188">
        <v>0.95</v>
      </c>
      <c r="BH87" s="14">
        <v>3.5489605419418903E-2</v>
      </c>
    </row>
    <row r="88" spans="1:60" x14ac:dyDescent="0.25">
      <c r="A88" s="12">
        <v>0.1</v>
      </c>
      <c r="B88" s="185">
        <v>0.9</v>
      </c>
      <c r="C88" s="14"/>
      <c r="D88" s="12">
        <v>0.1</v>
      </c>
      <c r="E88" s="185">
        <v>0.9</v>
      </c>
      <c r="F88" s="14">
        <v>13.203001782270301</v>
      </c>
      <c r="G88" s="12">
        <v>0.1</v>
      </c>
      <c r="H88" s="185">
        <v>0.9</v>
      </c>
      <c r="I88" s="14"/>
      <c r="J88" s="12">
        <v>0.1</v>
      </c>
      <c r="K88" s="185">
        <v>0.9</v>
      </c>
      <c r="L88" s="14">
        <v>7.9403585248714101</v>
      </c>
      <c r="M88" s="12">
        <v>0.1</v>
      </c>
      <c r="N88" s="185">
        <v>0.9</v>
      </c>
      <c r="O88" s="14"/>
      <c r="P88" s="12">
        <v>0.1</v>
      </c>
      <c r="Q88" s="185">
        <v>0.9</v>
      </c>
      <c r="R88" s="14">
        <v>4.9604346370063901</v>
      </c>
      <c r="S88" s="12">
        <v>0.1</v>
      </c>
      <c r="T88" s="185">
        <v>0.9</v>
      </c>
      <c r="U88" s="114"/>
      <c r="V88" s="12">
        <v>0.1</v>
      </c>
      <c r="W88" s="185">
        <v>0.9</v>
      </c>
      <c r="X88" s="14">
        <v>4.4756368336692498</v>
      </c>
      <c r="Y88" s="12">
        <v>0.1</v>
      </c>
      <c r="Z88" s="185">
        <v>0.9</v>
      </c>
      <c r="AA88" s="14"/>
      <c r="AB88" s="12">
        <v>0.1</v>
      </c>
      <c r="AC88" s="185">
        <v>0.9</v>
      </c>
      <c r="AD88" s="14">
        <v>3.13851040217429</v>
      </c>
      <c r="AE88" s="12">
        <v>0.1</v>
      </c>
      <c r="AF88" s="185">
        <v>0.9</v>
      </c>
      <c r="AG88" s="14"/>
      <c r="AH88" s="12">
        <v>0.1</v>
      </c>
      <c r="AI88" s="185">
        <v>0.9</v>
      </c>
      <c r="AJ88" s="14">
        <v>1.8632838863422101</v>
      </c>
      <c r="AK88" s="12">
        <v>0.1</v>
      </c>
      <c r="AL88" s="185">
        <v>0.9</v>
      </c>
      <c r="AM88" s="14"/>
      <c r="AN88" s="12">
        <v>0.1</v>
      </c>
      <c r="AO88" s="185">
        <v>0.9</v>
      </c>
      <c r="AP88" s="42">
        <v>1.4490130569658599</v>
      </c>
      <c r="AQ88" s="12">
        <v>0.1</v>
      </c>
      <c r="AR88" s="185">
        <v>0.9</v>
      </c>
      <c r="AS88" s="14"/>
      <c r="AT88" s="12">
        <v>0.1</v>
      </c>
      <c r="AU88" s="185">
        <v>0.9</v>
      </c>
      <c r="AV88" s="42">
        <v>1.4182924807914701</v>
      </c>
      <c r="AW88" s="12">
        <v>0.1</v>
      </c>
      <c r="AX88" s="185">
        <v>0.9</v>
      </c>
      <c r="AY88" s="14"/>
      <c r="AZ88" s="12">
        <v>0.1</v>
      </c>
      <c r="BA88" s="185">
        <v>0.9</v>
      </c>
      <c r="BB88" s="14">
        <v>1.1324601124694</v>
      </c>
      <c r="BC88" s="12">
        <v>0.1</v>
      </c>
      <c r="BD88" s="188">
        <v>0.9</v>
      </c>
      <c r="BE88" s="14"/>
      <c r="BF88" s="12">
        <v>0.1</v>
      </c>
      <c r="BG88" s="188">
        <v>0.9</v>
      </c>
      <c r="BH88" s="14">
        <v>3.4347264786622103E-2</v>
      </c>
    </row>
    <row r="89" spans="1:60" x14ac:dyDescent="0.25">
      <c r="A89" s="12">
        <v>0.15</v>
      </c>
      <c r="B89" s="185">
        <v>0.85</v>
      </c>
      <c r="C89" s="14"/>
      <c r="D89" s="12">
        <v>0.15</v>
      </c>
      <c r="E89" s="185">
        <v>0.85</v>
      </c>
      <c r="F89" s="14">
        <v>12.726135639774499</v>
      </c>
      <c r="G89" s="12">
        <v>0.15</v>
      </c>
      <c r="H89" s="185">
        <v>0.85</v>
      </c>
      <c r="I89" s="14"/>
      <c r="J89" s="12">
        <v>0.15</v>
      </c>
      <c r="K89" s="185">
        <v>0.85</v>
      </c>
      <c r="L89" s="14">
        <v>7.6676602511573098</v>
      </c>
      <c r="M89" s="12">
        <v>0.15</v>
      </c>
      <c r="N89" s="185">
        <v>0.85</v>
      </c>
      <c r="O89" s="14"/>
      <c r="P89" s="12">
        <v>0.15</v>
      </c>
      <c r="Q89" s="185">
        <v>0.85</v>
      </c>
      <c r="R89" s="14">
        <v>4.7948532203301504</v>
      </c>
      <c r="S89" s="12">
        <v>0.15</v>
      </c>
      <c r="T89" s="185">
        <v>0.85</v>
      </c>
      <c r="U89" s="114"/>
      <c r="V89" s="12">
        <v>0.15</v>
      </c>
      <c r="W89" s="185">
        <v>0.85</v>
      </c>
      <c r="X89" s="14">
        <v>4.3110889609350096</v>
      </c>
      <c r="Y89" s="12">
        <v>0.15</v>
      </c>
      <c r="Z89" s="185">
        <v>0.85</v>
      </c>
      <c r="AA89" s="14"/>
      <c r="AB89" s="12">
        <v>0.15</v>
      </c>
      <c r="AC89" s="185">
        <v>0.85</v>
      </c>
      <c r="AD89" s="14">
        <v>3.02076655829201</v>
      </c>
      <c r="AE89" s="12">
        <v>0.15</v>
      </c>
      <c r="AF89" s="185">
        <v>0.85</v>
      </c>
      <c r="AG89" s="14"/>
      <c r="AH89" s="12">
        <v>0.15</v>
      </c>
      <c r="AI89" s="185">
        <v>0.85</v>
      </c>
      <c r="AJ89" s="14">
        <v>1.79852948334312</v>
      </c>
      <c r="AK89" s="12">
        <v>0.15</v>
      </c>
      <c r="AL89" s="185">
        <v>0.85</v>
      </c>
      <c r="AM89" s="14"/>
      <c r="AN89" s="12">
        <v>0.15</v>
      </c>
      <c r="AO89" s="185">
        <v>0.85</v>
      </c>
      <c r="AP89" s="42">
        <v>1.40093921984262</v>
      </c>
      <c r="AQ89" s="12">
        <v>0.15</v>
      </c>
      <c r="AR89" s="185">
        <v>0.85</v>
      </c>
      <c r="AS89" s="14"/>
      <c r="AT89" s="12">
        <v>0.15</v>
      </c>
      <c r="AU89" s="185">
        <v>0.85</v>
      </c>
      <c r="AV89" s="42">
        <v>1.3646756750142099</v>
      </c>
      <c r="AW89" s="12">
        <v>0.15</v>
      </c>
      <c r="AX89" s="185">
        <v>0.85</v>
      </c>
      <c r="AY89" s="14"/>
      <c r="AZ89" s="12">
        <v>0.15</v>
      </c>
      <c r="BA89" s="185">
        <v>0.85</v>
      </c>
      <c r="BB89" s="14">
        <v>1.0904942960144901</v>
      </c>
      <c r="BC89" s="12">
        <v>0.15</v>
      </c>
      <c r="BD89" s="188">
        <v>0.85</v>
      </c>
      <c r="BE89" s="14"/>
      <c r="BF89" s="12">
        <v>0.15</v>
      </c>
      <c r="BG89" s="188">
        <v>0.85</v>
      </c>
      <c r="BH89" s="14">
        <v>3.3204924153825199E-2</v>
      </c>
    </row>
    <row r="90" spans="1:60" x14ac:dyDescent="0.25">
      <c r="A90" s="12">
        <v>0.2</v>
      </c>
      <c r="B90" s="185">
        <v>0.8</v>
      </c>
      <c r="C90" s="14"/>
      <c r="D90" s="12">
        <v>0.2</v>
      </c>
      <c r="E90" s="185">
        <v>0.8</v>
      </c>
      <c r="F90" s="14">
        <v>12.2492694972787</v>
      </c>
      <c r="G90" s="12">
        <v>0.2</v>
      </c>
      <c r="H90" s="185">
        <v>0.8</v>
      </c>
      <c r="I90" s="14"/>
      <c r="J90" s="12">
        <v>0.2</v>
      </c>
      <c r="K90" s="185">
        <v>0.8</v>
      </c>
      <c r="L90" s="14">
        <v>7.3949619774431898</v>
      </c>
      <c r="M90" s="12">
        <v>0.2</v>
      </c>
      <c r="N90" s="185">
        <v>0.8</v>
      </c>
      <c r="O90" s="14"/>
      <c r="P90" s="12">
        <v>0.2</v>
      </c>
      <c r="Q90" s="185">
        <v>0.8</v>
      </c>
      <c r="R90" s="14">
        <v>4.6292718036539204</v>
      </c>
      <c r="S90" s="12">
        <v>0.2</v>
      </c>
      <c r="T90" s="185">
        <v>0.8</v>
      </c>
      <c r="U90" s="114"/>
      <c r="V90" s="12">
        <v>0.2</v>
      </c>
      <c r="W90" s="185">
        <v>0.8</v>
      </c>
      <c r="X90" s="14">
        <v>4.1465410882007703</v>
      </c>
      <c r="Y90" s="12">
        <v>0.2</v>
      </c>
      <c r="Z90" s="185">
        <v>0.8</v>
      </c>
      <c r="AA90" s="14"/>
      <c r="AB90" s="12">
        <v>0.2</v>
      </c>
      <c r="AC90" s="185">
        <v>0.8</v>
      </c>
      <c r="AD90" s="14">
        <v>2.90302271440973</v>
      </c>
      <c r="AE90" s="12">
        <v>0.2</v>
      </c>
      <c r="AF90" s="185">
        <v>0.8</v>
      </c>
      <c r="AG90" s="14"/>
      <c r="AH90" s="12">
        <v>0.2</v>
      </c>
      <c r="AI90" s="185">
        <v>0.8</v>
      </c>
      <c r="AJ90" s="14">
        <v>1.7337750803440399</v>
      </c>
      <c r="AK90" s="12">
        <v>0.2</v>
      </c>
      <c r="AL90" s="185">
        <v>0.8</v>
      </c>
      <c r="AM90" s="14"/>
      <c r="AN90" s="12">
        <v>0.2</v>
      </c>
      <c r="AO90" s="185">
        <v>0.8</v>
      </c>
      <c r="AP90" s="42">
        <v>1.35286538271937</v>
      </c>
      <c r="AQ90" s="12">
        <v>0.2</v>
      </c>
      <c r="AR90" s="185">
        <v>0.8</v>
      </c>
      <c r="AS90" s="14"/>
      <c r="AT90" s="12">
        <v>0.2</v>
      </c>
      <c r="AU90" s="185">
        <v>0.8</v>
      </c>
      <c r="AV90" s="42">
        <v>1.31105886923696</v>
      </c>
      <c r="AW90" s="12">
        <v>0.2</v>
      </c>
      <c r="AX90" s="185">
        <v>0.8</v>
      </c>
      <c r="AY90" s="14"/>
      <c r="AZ90" s="12">
        <v>0.2</v>
      </c>
      <c r="BA90" s="185">
        <v>0.8</v>
      </c>
      <c r="BB90" s="14">
        <v>1.0485284795595899</v>
      </c>
      <c r="BC90" s="12">
        <v>0.2</v>
      </c>
      <c r="BD90" s="188">
        <v>0.8</v>
      </c>
      <c r="BE90" s="14"/>
      <c r="BF90" s="12">
        <v>0.2</v>
      </c>
      <c r="BG90" s="188">
        <v>0.8</v>
      </c>
      <c r="BH90" s="14">
        <v>3.20625835210284E-2</v>
      </c>
    </row>
    <row r="91" spans="1:60" x14ac:dyDescent="0.25">
      <c r="A91" s="12">
        <v>0.25</v>
      </c>
      <c r="B91" s="185">
        <v>0.75</v>
      </c>
      <c r="C91" s="14"/>
      <c r="D91" s="12">
        <v>0.25</v>
      </c>
      <c r="E91" s="185">
        <v>0.75</v>
      </c>
      <c r="F91" s="14">
        <v>11.772403354782901</v>
      </c>
      <c r="G91" s="12">
        <v>0.25</v>
      </c>
      <c r="H91" s="185">
        <v>0.75</v>
      </c>
      <c r="I91" s="14"/>
      <c r="J91" s="12">
        <v>0.25</v>
      </c>
      <c r="K91" s="185">
        <v>0.75</v>
      </c>
      <c r="L91" s="14">
        <v>7.1222637037290797</v>
      </c>
      <c r="M91" s="12">
        <v>0.25</v>
      </c>
      <c r="N91" s="185">
        <v>0.75</v>
      </c>
      <c r="O91" s="14"/>
      <c r="P91" s="12">
        <v>0.25</v>
      </c>
      <c r="Q91" s="185">
        <v>0.75</v>
      </c>
      <c r="R91" s="14">
        <v>4.4636903869776896</v>
      </c>
      <c r="S91" s="12">
        <v>0.25</v>
      </c>
      <c r="T91" s="185">
        <v>0.75</v>
      </c>
      <c r="U91" s="114"/>
      <c r="V91" s="12">
        <v>0.25</v>
      </c>
      <c r="W91" s="185">
        <v>0.75</v>
      </c>
      <c r="X91" s="14">
        <v>3.9819932154665301</v>
      </c>
      <c r="Y91" s="12">
        <v>0.25</v>
      </c>
      <c r="Z91" s="185">
        <v>0.75</v>
      </c>
      <c r="AA91" s="14"/>
      <c r="AB91" s="12">
        <v>0.25</v>
      </c>
      <c r="AC91" s="185">
        <v>0.75</v>
      </c>
      <c r="AD91" s="14">
        <v>2.78527887052745</v>
      </c>
      <c r="AE91" s="12">
        <v>0.25</v>
      </c>
      <c r="AF91" s="185">
        <v>0.75</v>
      </c>
      <c r="AG91" s="14"/>
      <c r="AH91" s="12">
        <v>0.25</v>
      </c>
      <c r="AI91" s="185">
        <v>0.75</v>
      </c>
      <c r="AJ91" s="14">
        <v>1.6690206773449501</v>
      </c>
      <c r="AK91" s="12">
        <v>0.25</v>
      </c>
      <c r="AL91" s="185">
        <v>0.75</v>
      </c>
      <c r="AM91" s="14"/>
      <c r="AN91" s="12">
        <v>0.25</v>
      </c>
      <c r="AO91" s="185">
        <v>0.75</v>
      </c>
      <c r="AP91" s="42">
        <v>1.3047915455961301</v>
      </c>
      <c r="AQ91" s="12">
        <v>0.25</v>
      </c>
      <c r="AR91" s="185">
        <v>0.75</v>
      </c>
      <c r="AS91" s="14"/>
      <c r="AT91" s="12">
        <v>0.25</v>
      </c>
      <c r="AU91" s="185">
        <v>0.75</v>
      </c>
      <c r="AV91" s="42">
        <v>1.2574420634597001</v>
      </c>
      <c r="AW91" s="12">
        <v>0.25</v>
      </c>
      <c r="AX91" s="185">
        <v>0.75</v>
      </c>
      <c r="AY91" s="14"/>
      <c r="AZ91" s="12">
        <v>0.25</v>
      </c>
      <c r="BA91" s="185">
        <v>0.75</v>
      </c>
      <c r="BB91" s="14">
        <v>1.00656266310468</v>
      </c>
      <c r="BC91" s="12">
        <v>0.25</v>
      </c>
      <c r="BD91" s="188">
        <v>0.75</v>
      </c>
      <c r="BE91" s="14"/>
      <c r="BF91" s="12">
        <v>0.25</v>
      </c>
      <c r="BG91" s="188">
        <v>0.75</v>
      </c>
      <c r="BH91" s="14">
        <v>3.09202428882316E-2</v>
      </c>
    </row>
    <row r="92" spans="1:60" x14ac:dyDescent="0.25">
      <c r="A92" s="12">
        <v>0.3</v>
      </c>
      <c r="B92" s="185">
        <v>0.7</v>
      </c>
      <c r="C92" s="14"/>
      <c r="D92" s="12">
        <v>0.3</v>
      </c>
      <c r="E92" s="185">
        <v>0.7</v>
      </c>
      <c r="F92" s="14">
        <v>11.295537212287099</v>
      </c>
      <c r="G92" s="12">
        <v>0.3</v>
      </c>
      <c r="H92" s="185">
        <v>0.7</v>
      </c>
      <c r="I92" s="14"/>
      <c r="J92" s="12">
        <v>0.3</v>
      </c>
      <c r="K92" s="185">
        <v>0.7</v>
      </c>
      <c r="L92" s="14">
        <v>6.8495654300149704</v>
      </c>
      <c r="M92" s="12">
        <v>0.3</v>
      </c>
      <c r="N92" s="185">
        <v>0.7</v>
      </c>
      <c r="O92" s="14"/>
      <c r="P92" s="12">
        <v>0.3</v>
      </c>
      <c r="Q92" s="185">
        <v>0.7</v>
      </c>
      <c r="R92" s="14">
        <v>4.2981089703014499</v>
      </c>
      <c r="S92" s="12">
        <v>0.3</v>
      </c>
      <c r="T92" s="185">
        <v>0.7</v>
      </c>
      <c r="U92" s="114"/>
      <c r="V92" s="12">
        <v>0.3</v>
      </c>
      <c r="W92" s="185">
        <v>0.7</v>
      </c>
      <c r="X92" s="14">
        <v>3.8174453427322899</v>
      </c>
      <c r="Y92" s="12">
        <v>0.3</v>
      </c>
      <c r="Z92" s="185">
        <v>0.7</v>
      </c>
      <c r="AA92" s="14"/>
      <c r="AB92" s="12">
        <v>0.3</v>
      </c>
      <c r="AC92" s="185">
        <v>0.7</v>
      </c>
      <c r="AD92" s="14">
        <v>2.6675350266451701</v>
      </c>
      <c r="AE92" s="12">
        <v>0.3</v>
      </c>
      <c r="AF92" s="185">
        <v>0.7</v>
      </c>
      <c r="AG92" s="14"/>
      <c r="AH92" s="12">
        <v>0.3</v>
      </c>
      <c r="AI92" s="185">
        <v>0.7</v>
      </c>
      <c r="AJ92" s="14">
        <v>1.60426627434587</v>
      </c>
      <c r="AK92" s="12">
        <v>0.3</v>
      </c>
      <c r="AL92" s="185">
        <v>0.7</v>
      </c>
      <c r="AM92" s="14"/>
      <c r="AN92" s="12">
        <v>0.3</v>
      </c>
      <c r="AO92" s="185">
        <v>0.7</v>
      </c>
      <c r="AP92" s="42">
        <v>1.25671770847289</v>
      </c>
      <c r="AQ92" s="12">
        <v>0.3</v>
      </c>
      <c r="AR92" s="185">
        <v>0.7</v>
      </c>
      <c r="AS92" s="14"/>
      <c r="AT92" s="12">
        <v>0.3</v>
      </c>
      <c r="AU92" s="185">
        <v>0.7</v>
      </c>
      <c r="AV92" s="42">
        <v>1.20382525768244</v>
      </c>
      <c r="AW92" s="12">
        <v>0.3</v>
      </c>
      <c r="AX92" s="185">
        <v>0.7</v>
      </c>
      <c r="AY92" s="14"/>
      <c r="AZ92" s="12">
        <v>0.3</v>
      </c>
      <c r="BA92" s="185">
        <v>0.7</v>
      </c>
      <c r="BB92" s="14">
        <v>0.96459684664977996</v>
      </c>
      <c r="BC92" s="12">
        <v>0.3</v>
      </c>
      <c r="BD92" s="188">
        <v>0.7</v>
      </c>
      <c r="BE92" s="14"/>
      <c r="BF92" s="12">
        <v>0.3</v>
      </c>
      <c r="BG92" s="188">
        <v>0.7</v>
      </c>
      <c r="BH92" s="14">
        <v>2.97779022554348E-2</v>
      </c>
    </row>
    <row r="93" spans="1:60" x14ac:dyDescent="0.25">
      <c r="A93" s="12">
        <v>0.35</v>
      </c>
      <c r="B93" s="185">
        <v>0.65</v>
      </c>
      <c r="C93" s="14"/>
      <c r="D93" s="12">
        <v>0.35</v>
      </c>
      <c r="E93" s="185">
        <v>0.65</v>
      </c>
      <c r="F93" s="14">
        <v>10.8186710697913</v>
      </c>
      <c r="G93" s="12">
        <v>0.35</v>
      </c>
      <c r="H93" s="185">
        <v>0.65</v>
      </c>
      <c r="I93" s="14"/>
      <c r="J93" s="12">
        <v>0.35</v>
      </c>
      <c r="K93" s="185">
        <v>0.65</v>
      </c>
      <c r="L93" s="14">
        <v>6.5768671563008603</v>
      </c>
      <c r="M93" s="12">
        <v>0.35</v>
      </c>
      <c r="N93" s="185">
        <v>0.65</v>
      </c>
      <c r="O93" s="14"/>
      <c r="P93" s="12">
        <v>0.35</v>
      </c>
      <c r="Q93" s="185">
        <v>0.65</v>
      </c>
      <c r="R93" s="14">
        <v>4.13252755362522</v>
      </c>
      <c r="S93" s="12">
        <v>0.35</v>
      </c>
      <c r="T93" s="185">
        <v>0.65</v>
      </c>
      <c r="U93" s="114"/>
      <c r="V93" s="12">
        <v>0.35</v>
      </c>
      <c r="W93" s="185">
        <v>0.65</v>
      </c>
      <c r="X93" s="14">
        <v>3.6528974699980501</v>
      </c>
      <c r="Y93" s="12">
        <v>0.35</v>
      </c>
      <c r="Z93" s="185">
        <v>0.65</v>
      </c>
      <c r="AA93" s="14"/>
      <c r="AB93" s="12">
        <v>0.35</v>
      </c>
      <c r="AC93" s="185">
        <v>0.65</v>
      </c>
      <c r="AD93" s="14">
        <v>2.5497911827628901</v>
      </c>
      <c r="AE93" s="12">
        <v>0.35</v>
      </c>
      <c r="AF93" s="185">
        <v>0.65</v>
      </c>
      <c r="AG93" s="14"/>
      <c r="AH93" s="12">
        <v>0.35</v>
      </c>
      <c r="AI93" s="185">
        <v>0.65</v>
      </c>
      <c r="AJ93" s="14">
        <v>1.5395118713467899</v>
      </c>
      <c r="AK93" s="12">
        <v>0.35</v>
      </c>
      <c r="AL93" s="185">
        <v>0.65</v>
      </c>
      <c r="AM93" s="14"/>
      <c r="AN93" s="12">
        <v>0.35</v>
      </c>
      <c r="AO93" s="185">
        <v>0.65</v>
      </c>
      <c r="AP93" s="42">
        <v>1.2086438713496399</v>
      </c>
      <c r="AQ93" s="12">
        <v>0.35</v>
      </c>
      <c r="AR93" s="185">
        <v>0.65</v>
      </c>
      <c r="AS93" s="14"/>
      <c r="AT93" s="12">
        <v>0.35</v>
      </c>
      <c r="AU93" s="185">
        <v>0.65</v>
      </c>
      <c r="AV93" s="42">
        <v>1.1502084519051901</v>
      </c>
      <c r="AW93" s="12">
        <v>0.35</v>
      </c>
      <c r="AX93" s="185">
        <v>0.65</v>
      </c>
      <c r="AY93" s="14"/>
      <c r="AZ93" s="12">
        <v>0.35</v>
      </c>
      <c r="BA93" s="185">
        <v>0.65</v>
      </c>
      <c r="BB93" s="14">
        <v>0.92263103019487402</v>
      </c>
      <c r="BC93" s="12">
        <v>0.35</v>
      </c>
      <c r="BD93" s="188">
        <v>0.65</v>
      </c>
      <c r="BE93" s="14"/>
      <c r="BF93" s="12">
        <v>0.35</v>
      </c>
      <c r="BG93" s="188">
        <v>0.65</v>
      </c>
      <c r="BH93" s="14">
        <v>2.86355616226379E-2</v>
      </c>
    </row>
    <row r="94" spans="1:60" x14ac:dyDescent="0.25">
      <c r="A94" s="12">
        <v>0.4</v>
      </c>
      <c r="B94" s="185">
        <v>0.6</v>
      </c>
      <c r="C94" s="14"/>
      <c r="D94" s="12">
        <v>0.4</v>
      </c>
      <c r="E94" s="185">
        <v>0.6</v>
      </c>
      <c r="F94" s="14">
        <v>10.341804927295501</v>
      </c>
      <c r="G94" s="12">
        <v>0.4</v>
      </c>
      <c r="H94" s="185">
        <v>0.6</v>
      </c>
      <c r="I94" s="14"/>
      <c r="J94" s="12">
        <v>0.4</v>
      </c>
      <c r="K94" s="185">
        <v>0.6</v>
      </c>
      <c r="L94" s="14">
        <v>6.3041688825867501</v>
      </c>
      <c r="M94" s="12">
        <v>0.4</v>
      </c>
      <c r="N94" s="185">
        <v>0.6</v>
      </c>
      <c r="O94" s="14"/>
      <c r="P94" s="12">
        <v>0.4</v>
      </c>
      <c r="Q94" s="185">
        <v>0.6</v>
      </c>
      <c r="R94" s="14">
        <v>3.96694613694899</v>
      </c>
      <c r="S94" s="12">
        <v>0.4</v>
      </c>
      <c r="T94" s="185">
        <v>0.6</v>
      </c>
      <c r="U94" s="114"/>
      <c r="V94" s="12">
        <v>0.4</v>
      </c>
      <c r="W94" s="185">
        <v>0.6</v>
      </c>
      <c r="X94" s="14">
        <v>3.4883495972638099</v>
      </c>
      <c r="Y94" s="12">
        <v>0.4</v>
      </c>
      <c r="Z94" s="185">
        <v>0.6</v>
      </c>
      <c r="AA94" s="14"/>
      <c r="AB94" s="12">
        <v>0.4</v>
      </c>
      <c r="AC94" s="185">
        <v>0.6</v>
      </c>
      <c r="AD94" s="14">
        <v>2.4320473388806101</v>
      </c>
      <c r="AE94" s="12">
        <v>0.4</v>
      </c>
      <c r="AF94" s="185">
        <v>0.6</v>
      </c>
      <c r="AG94" s="14"/>
      <c r="AH94" s="12">
        <v>0.4</v>
      </c>
      <c r="AI94" s="185">
        <v>0.6</v>
      </c>
      <c r="AJ94" s="14">
        <v>1.4747574683477001</v>
      </c>
      <c r="AK94" s="12">
        <v>0.4</v>
      </c>
      <c r="AL94" s="185">
        <v>0.6</v>
      </c>
      <c r="AM94" s="14"/>
      <c r="AN94" s="12">
        <v>0.4</v>
      </c>
      <c r="AO94" s="185">
        <v>0.6</v>
      </c>
      <c r="AP94" s="42">
        <v>1.1605700342264</v>
      </c>
      <c r="AQ94" s="12">
        <v>0.4</v>
      </c>
      <c r="AR94" s="185">
        <v>0.6</v>
      </c>
      <c r="AS94" s="14"/>
      <c r="AT94" s="12">
        <v>0.4</v>
      </c>
      <c r="AU94" s="185">
        <v>0.6</v>
      </c>
      <c r="AV94" s="42">
        <v>1.0965916461279299</v>
      </c>
      <c r="AW94" s="12">
        <v>0.4</v>
      </c>
      <c r="AX94" s="185">
        <v>0.6</v>
      </c>
      <c r="AY94" s="14"/>
      <c r="AZ94" s="12">
        <v>0.4</v>
      </c>
      <c r="BA94" s="185">
        <v>0.6</v>
      </c>
      <c r="BB94" s="14">
        <v>0.88066521373996898</v>
      </c>
      <c r="BC94" s="12">
        <v>0.4</v>
      </c>
      <c r="BD94" s="188">
        <v>0.6</v>
      </c>
      <c r="BE94" s="14"/>
      <c r="BF94" s="12">
        <v>0.4</v>
      </c>
      <c r="BG94" s="188">
        <v>0.6</v>
      </c>
      <c r="BH94" s="14">
        <v>2.74932209898411E-2</v>
      </c>
    </row>
    <row r="95" spans="1:60" x14ac:dyDescent="0.25">
      <c r="A95" s="12">
        <v>0.45</v>
      </c>
      <c r="B95" s="185">
        <v>0.55000000000000004</v>
      </c>
      <c r="C95" s="14"/>
      <c r="D95" s="12">
        <v>0.45</v>
      </c>
      <c r="E95" s="185">
        <v>0.55000000000000004</v>
      </c>
      <c r="F95" s="14">
        <v>9.8649387847997705</v>
      </c>
      <c r="G95" s="12">
        <v>0.45</v>
      </c>
      <c r="H95" s="185">
        <v>0.55000000000000004</v>
      </c>
      <c r="I95" s="14"/>
      <c r="J95" s="12">
        <v>0.45</v>
      </c>
      <c r="K95" s="185">
        <v>0.55000000000000004</v>
      </c>
      <c r="L95" s="14">
        <v>6.03147060887264</v>
      </c>
      <c r="M95" s="12">
        <v>0.45</v>
      </c>
      <c r="N95" s="185">
        <v>0.55000000000000004</v>
      </c>
      <c r="O95" s="14"/>
      <c r="P95" s="12">
        <v>0.45</v>
      </c>
      <c r="Q95" s="185">
        <v>0.55000000000000004</v>
      </c>
      <c r="R95" s="14">
        <v>3.8013647202727601</v>
      </c>
      <c r="S95" s="12">
        <v>0.45</v>
      </c>
      <c r="T95" s="185">
        <v>0.55000000000000004</v>
      </c>
      <c r="U95" s="114"/>
      <c r="V95" s="12">
        <v>0.45</v>
      </c>
      <c r="W95" s="185">
        <v>0.55000000000000004</v>
      </c>
      <c r="X95" s="14">
        <v>3.3238017245295701</v>
      </c>
      <c r="Y95" s="12">
        <v>0.45</v>
      </c>
      <c r="Z95" s="185">
        <v>0.55000000000000004</v>
      </c>
      <c r="AA95" s="14"/>
      <c r="AB95" s="12">
        <v>0.45</v>
      </c>
      <c r="AC95" s="185">
        <v>0.55000000000000004</v>
      </c>
      <c r="AD95" s="14">
        <v>2.3143034949983301</v>
      </c>
      <c r="AE95" s="12">
        <v>0.45</v>
      </c>
      <c r="AF95" s="185">
        <v>0.55000000000000004</v>
      </c>
      <c r="AG95" s="14"/>
      <c r="AH95" s="12">
        <v>0.45</v>
      </c>
      <c r="AI95" s="185">
        <v>0.55000000000000004</v>
      </c>
      <c r="AJ95" s="14">
        <v>1.41000306534862</v>
      </c>
      <c r="AK95" s="12">
        <v>0.45</v>
      </c>
      <c r="AL95" s="185">
        <v>0.55000000000000004</v>
      </c>
      <c r="AM95" s="14"/>
      <c r="AN95" s="12">
        <v>0.45</v>
      </c>
      <c r="AO95" s="185">
        <v>0.55000000000000004</v>
      </c>
      <c r="AP95" s="42">
        <v>1.1124961971031599</v>
      </c>
      <c r="AQ95" s="12">
        <v>0.45</v>
      </c>
      <c r="AR95" s="185">
        <v>0.55000000000000004</v>
      </c>
      <c r="AS95" s="14"/>
      <c r="AT95" s="12">
        <v>0.45</v>
      </c>
      <c r="AU95" s="185">
        <v>0.55000000000000004</v>
      </c>
      <c r="AV95" s="42">
        <v>1.04297484035067</v>
      </c>
      <c r="AW95" s="12">
        <v>0.45</v>
      </c>
      <c r="AX95" s="185">
        <v>0.55000000000000004</v>
      </c>
      <c r="AY95" s="14"/>
      <c r="AZ95" s="12">
        <v>0.45</v>
      </c>
      <c r="BA95" s="185">
        <v>0.55000000000000004</v>
      </c>
      <c r="BB95" s="14">
        <v>0.83869939728506204</v>
      </c>
      <c r="BC95" s="12">
        <v>0.45</v>
      </c>
      <c r="BD95" s="188">
        <v>0.55000000000000004</v>
      </c>
      <c r="BE95" s="14"/>
      <c r="BF95" s="12">
        <v>0.45</v>
      </c>
      <c r="BG95" s="188">
        <v>0.55000000000000004</v>
      </c>
      <c r="BH95" s="14">
        <v>2.6350880357044301E-2</v>
      </c>
    </row>
    <row r="96" spans="1:60" x14ac:dyDescent="0.25">
      <c r="A96" s="12">
        <v>0.5</v>
      </c>
      <c r="B96" s="185">
        <v>0.5</v>
      </c>
      <c r="C96" s="14"/>
      <c r="D96" s="12">
        <v>0.5</v>
      </c>
      <c r="E96" s="185">
        <v>0.5</v>
      </c>
      <c r="F96" s="14">
        <v>9.3880726423039995</v>
      </c>
      <c r="G96" s="12">
        <v>0.5</v>
      </c>
      <c r="H96" s="185">
        <v>0.5</v>
      </c>
      <c r="I96" s="14"/>
      <c r="J96" s="12">
        <v>0.5</v>
      </c>
      <c r="K96" s="185">
        <v>0.5</v>
      </c>
      <c r="L96" s="14">
        <v>5.7587723351585298</v>
      </c>
      <c r="M96" s="12">
        <v>0.5</v>
      </c>
      <c r="N96" s="185">
        <v>0.5</v>
      </c>
      <c r="O96" s="14"/>
      <c r="P96" s="12">
        <v>0.5</v>
      </c>
      <c r="Q96" s="185">
        <v>0.5</v>
      </c>
      <c r="R96" s="14">
        <v>3.6357833035965199</v>
      </c>
      <c r="S96" s="12">
        <v>0.5</v>
      </c>
      <c r="T96" s="185">
        <v>0.5</v>
      </c>
      <c r="U96" s="114"/>
      <c r="V96" s="12">
        <v>0.5</v>
      </c>
      <c r="W96" s="185">
        <v>0.5</v>
      </c>
      <c r="X96" s="14">
        <v>3.1592538517953299</v>
      </c>
      <c r="Y96" s="12">
        <v>0.5</v>
      </c>
      <c r="Z96" s="185">
        <v>0.5</v>
      </c>
      <c r="AA96" s="14"/>
      <c r="AB96" s="12">
        <v>0.5</v>
      </c>
      <c r="AC96" s="185">
        <v>0.5</v>
      </c>
      <c r="AD96" s="14">
        <v>2.1965596511160599</v>
      </c>
      <c r="AE96" s="12">
        <v>0.5</v>
      </c>
      <c r="AF96" s="185">
        <v>0.5</v>
      </c>
      <c r="AG96" s="14"/>
      <c r="AH96" s="12">
        <v>0.5</v>
      </c>
      <c r="AI96" s="185">
        <v>0.5</v>
      </c>
      <c r="AJ96" s="14">
        <v>1.3452486623495301</v>
      </c>
      <c r="AK96" s="12">
        <v>0.5</v>
      </c>
      <c r="AL96" s="185">
        <v>0.5</v>
      </c>
      <c r="AM96" s="14"/>
      <c r="AN96" s="12">
        <v>0.5</v>
      </c>
      <c r="AO96" s="185">
        <v>0.5</v>
      </c>
      <c r="AP96" s="42">
        <v>1.0644223599799101</v>
      </c>
      <c r="AQ96" s="12">
        <v>0.5</v>
      </c>
      <c r="AR96" s="185">
        <v>0.5</v>
      </c>
      <c r="AS96" s="14"/>
      <c r="AT96" s="12">
        <v>0.5</v>
      </c>
      <c r="AU96" s="185">
        <v>0.5</v>
      </c>
      <c r="AV96" s="42">
        <v>0.98935803457341598</v>
      </c>
      <c r="AW96" s="12">
        <v>0.5</v>
      </c>
      <c r="AX96" s="185">
        <v>0.5</v>
      </c>
      <c r="AY96" s="14"/>
      <c r="AZ96" s="12">
        <v>0.5</v>
      </c>
      <c r="BA96" s="185">
        <v>0.5</v>
      </c>
      <c r="BB96" s="14">
        <v>0.796733580830156</v>
      </c>
      <c r="BC96" s="12">
        <v>0.5</v>
      </c>
      <c r="BD96" s="188">
        <v>0.5</v>
      </c>
      <c r="BE96" s="14"/>
      <c r="BF96" s="12">
        <v>0.5</v>
      </c>
      <c r="BG96" s="188">
        <v>0.5</v>
      </c>
      <c r="BH96" s="14">
        <v>2.5208539724247501E-2</v>
      </c>
    </row>
    <row r="97" spans="1:60" x14ac:dyDescent="0.25">
      <c r="A97" s="12">
        <v>0.55000000000000004</v>
      </c>
      <c r="B97" s="185">
        <v>0.45</v>
      </c>
      <c r="C97" s="14"/>
      <c r="D97" s="12">
        <v>0.55000000000000004</v>
      </c>
      <c r="E97" s="185">
        <v>0.45</v>
      </c>
      <c r="F97" s="14">
        <v>8.9112064998081895</v>
      </c>
      <c r="G97" s="12">
        <v>0.55000000000000004</v>
      </c>
      <c r="H97" s="185">
        <v>0.45</v>
      </c>
      <c r="I97" s="14"/>
      <c r="J97" s="12">
        <v>0.55000000000000004</v>
      </c>
      <c r="K97" s="185">
        <v>0.45</v>
      </c>
      <c r="L97" s="14">
        <v>5.4860740614444197</v>
      </c>
      <c r="M97" s="12">
        <v>0.55000000000000004</v>
      </c>
      <c r="N97" s="185">
        <v>0.45</v>
      </c>
      <c r="O97" s="14"/>
      <c r="P97" s="12">
        <v>0.55000000000000004</v>
      </c>
      <c r="Q97" s="185">
        <v>0.45</v>
      </c>
      <c r="R97" s="14">
        <v>3.47020188692029</v>
      </c>
      <c r="S97" s="12">
        <v>0.55000000000000004</v>
      </c>
      <c r="T97" s="185">
        <v>0.45</v>
      </c>
      <c r="U97" s="114"/>
      <c r="V97" s="12">
        <v>0.55000000000000004</v>
      </c>
      <c r="W97" s="185">
        <v>0.45</v>
      </c>
      <c r="X97" s="14">
        <v>2.9947059790610902</v>
      </c>
      <c r="Y97" s="12">
        <v>0.55000000000000004</v>
      </c>
      <c r="Z97" s="185">
        <v>0.45</v>
      </c>
      <c r="AA97" s="14"/>
      <c r="AB97" s="12">
        <v>0.55000000000000004</v>
      </c>
      <c r="AC97" s="185">
        <v>0.45</v>
      </c>
      <c r="AD97" s="14">
        <v>2.0788158072337799</v>
      </c>
      <c r="AE97" s="12">
        <v>0.55000000000000004</v>
      </c>
      <c r="AF97" s="185">
        <v>0.45</v>
      </c>
      <c r="AG97" s="14"/>
      <c r="AH97" s="12">
        <v>0.55000000000000004</v>
      </c>
      <c r="AI97" s="185">
        <v>0.45</v>
      </c>
      <c r="AJ97" s="14">
        <v>1.28049425935045</v>
      </c>
      <c r="AK97" s="12">
        <v>0.55000000000000004</v>
      </c>
      <c r="AL97" s="185">
        <v>0.45</v>
      </c>
      <c r="AM97" s="14"/>
      <c r="AN97" s="12">
        <v>0.55000000000000004</v>
      </c>
      <c r="AO97" s="185">
        <v>0.45</v>
      </c>
      <c r="AP97" s="42">
        <v>1.01634852285667</v>
      </c>
      <c r="AQ97" s="12">
        <v>0.55000000000000004</v>
      </c>
      <c r="AR97" s="185">
        <v>0.45</v>
      </c>
      <c r="AS97" s="14"/>
      <c r="AT97" s="12">
        <v>0.55000000000000004</v>
      </c>
      <c r="AU97" s="185">
        <v>0.45</v>
      </c>
      <c r="AV97" s="42">
        <v>0.93574122879615995</v>
      </c>
      <c r="AW97" s="12">
        <v>0.55000000000000004</v>
      </c>
      <c r="AX97" s="185">
        <v>0.45</v>
      </c>
      <c r="AY97" s="14"/>
      <c r="AZ97" s="12">
        <v>0.55000000000000004</v>
      </c>
      <c r="BA97" s="185">
        <v>0.45</v>
      </c>
      <c r="BB97" s="14">
        <v>0.75476776437524995</v>
      </c>
      <c r="BC97" s="12">
        <v>0.55000000000000004</v>
      </c>
      <c r="BD97" s="188">
        <v>0.45</v>
      </c>
      <c r="BE97" s="14"/>
      <c r="BF97" s="12">
        <v>0.55000000000000004</v>
      </c>
      <c r="BG97" s="188">
        <v>0.45</v>
      </c>
      <c r="BH97" s="14">
        <v>2.40661990914506E-2</v>
      </c>
    </row>
    <row r="98" spans="1:60" x14ac:dyDescent="0.25">
      <c r="A98" s="12">
        <v>0.6</v>
      </c>
      <c r="B98" s="185">
        <v>0.39999999999999902</v>
      </c>
      <c r="C98" s="14"/>
      <c r="D98" s="12">
        <v>0.6</v>
      </c>
      <c r="E98" s="185">
        <v>0.39999999999999902</v>
      </c>
      <c r="F98" s="14">
        <v>8.4343403573124007</v>
      </c>
      <c r="G98" s="12">
        <v>0.6</v>
      </c>
      <c r="H98" s="185">
        <v>0.39999999999999902</v>
      </c>
      <c r="I98" s="14"/>
      <c r="J98" s="12">
        <v>0.6</v>
      </c>
      <c r="K98" s="185">
        <v>0.39999999999999902</v>
      </c>
      <c r="L98" s="14">
        <v>5.2133757877302997</v>
      </c>
      <c r="M98" s="12">
        <v>0.6</v>
      </c>
      <c r="N98" s="185">
        <v>0.39999999999999902</v>
      </c>
      <c r="O98" s="14"/>
      <c r="P98" s="12">
        <v>0.6</v>
      </c>
      <c r="Q98" s="185">
        <v>0.39999999999999902</v>
      </c>
      <c r="R98" s="14">
        <v>3.30462047024406</v>
      </c>
      <c r="S98" s="12">
        <v>0.6</v>
      </c>
      <c r="T98" s="185">
        <v>0.39999999999999902</v>
      </c>
      <c r="U98" s="114"/>
      <c r="V98" s="12">
        <v>0.6</v>
      </c>
      <c r="W98" s="185">
        <v>0.39999999999999902</v>
      </c>
      <c r="X98" s="14">
        <v>2.8301581063268499</v>
      </c>
      <c r="Y98" s="12">
        <v>0.6</v>
      </c>
      <c r="Z98" s="185">
        <v>0.39999999999999902</v>
      </c>
      <c r="AA98" s="14"/>
      <c r="AB98" s="12">
        <v>0.6</v>
      </c>
      <c r="AC98" s="185">
        <v>0.39999999999999902</v>
      </c>
      <c r="AD98" s="14">
        <v>1.9610719633514999</v>
      </c>
      <c r="AE98" s="12">
        <v>0.6</v>
      </c>
      <c r="AF98" s="185">
        <v>0.39999999999999902</v>
      </c>
      <c r="AG98" s="14"/>
      <c r="AH98" s="12">
        <v>0.6</v>
      </c>
      <c r="AI98" s="185">
        <v>0.39999999999999902</v>
      </c>
      <c r="AJ98" s="14">
        <v>1.2157398563513599</v>
      </c>
      <c r="AK98" s="12">
        <v>0.6</v>
      </c>
      <c r="AL98" s="185">
        <v>0.39999999999999902</v>
      </c>
      <c r="AM98" s="14"/>
      <c r="AN98" s="12">
        <v>0.6</v>
      </c>
      <c r="AO98" s="185">
        <v>0.39999999999999902</v>
      </c>
      <c r="AP98" s="42">
        <v>0.96827468573342801</v>
      </c>
      <c r="AQ98" s="12">
        <v>0.6</v>
      </c>
      <c r="AR98" s="185">
        <v>0.39999999999999902</v>
      </c>
      <c r="AS98" s="14"/>
      <c r="AT98" s="12">
        <v>0.6</v>
      </c>
      <c r="AU98" s="185">
        <v>0.39999999999999902</v>
      </c>
      <c r="AV98" s="42">
        <v>0.88212442301890204</v>
      </c>
      <c r="AW98" s="12">
        <v>0.6</v>
      </c>
      <c r="AX98" s="185">
        <v>0.39999999999999902</v>
      </c>
      <c r="AY98" s="14"/>
      <c r="AZ98" s="12">
        <v>0.6</v>
      </c>
      <c r="BA98" s="185">
        <v>0.39999999999999902</v>
      </c>
      <c r="BB98" s="14">
        <v>0.71280194792034401</v>
      </c>
      <c r="BC98" s="12">
        <v>0.6</v>
      </c>
      <c r="BD98" s="188">
        <v>0.39999999999999902</v>
      </c>
      <c r="BE98" s="14"/>
      <c r="BF98" s="12">
        <v>0.6</v>
      </c>
      <c r="BG98" s="188">
        <v>0.39999999999999902</v>
      </c>
      <c r="BH98" s="14">
        <v>2.2923858458653801E-2</v>
      </c>
    </row>
    <row r="99" spans="1:60" x14ac:dyDescent="0.25">
      <c r="A99" s="12">
        <v>0.65</v>
      </c>
      <c r="B99" s="185">
        <v>0.34999999999999898</v>
      </c>
      <c r="C99" s="14"/>
      <c r="D99" s="12">
        <v>0.65</v>
      </c>
      <c r="E99" s="185">
        <v>0.34999999999999898</v>
      </c>
      <c r="F99" s="14">
        <v>7.9574742148166102</v>
      </c>
      <c r="G99" s="12">
        <v>0.65</v>
      </c>
      <c r="H99" s="185">
        <v>0.34999999999999898</v>
      </c>
      <c r="I99" s="14"/>
      <c r="J99" s="12">
        <v>0.65</v>
      </c>
      <c r="K99" s="185">
        <v>0.34999999999999898</v>
      </c>
      <c r="L99" s="14">
        <v>4.9406775140161896</v>
      </c>
      <c r="M99" s="12">
        <v>0.65</v>
      </c>
      <c r="N99" s="185">
        <v>0.34999999999999898</v>
      </c>
      <c r="O99" s="14"/>
      <c r="P99" s="12">
        <v>0.65</v>
      </c>
      <c r="Q99" s="185">
        <v>0.34999999999999898</v>
      </c>
      <c r="R99" s="14">
        <v>3.1390390535678199</v>
      </c>
      <c r="S99" s="12">
        <v>0.65</v>
      </c>
      <c r="T99" s="185">
        <v>0.34999999999999898</v>
      </c>
      <c r="U99" s="114"/>
      <c r="V99" s="12">
        <v>0.65</v>
      </c>
      <c r="W99" s="185">
        <v>0.34999999999999898</v>
      </c>
      <c r="X99" s="14">
        <v>2.6656102335926102</v>
      </c>
      <c r="Y99" s="12">
        <v>0.65</v>
      </c>
      <c r="Z99" s="185">
        <v>0.34999999999999898</v>
      </c>
      <c r="AA99" s="14"/>
      <c r="AB99" s="12">
        <v>0.65</v>
      </c>
      <c r="AC99" s="185">
        <v>0.34999999999999898</v>
      </c>
      <c r="AD99" s="14">
        <v>1.8433281194692199</v>
      </c>
      <c r="AE99" s="12">
        <v>0.65</v>
      </c>
      <c r="AF99" s="185">
        <v>0.34999999999999898</v>
      </c>
      <c r="AG99" s="14"/>
      <c r="AH99" s="12">
        <v>0.65</v>
      </c>
      <c r="AI99" s="185">
        <v>0.34999999999999898</v>
      </c>
      <c r="AJ99" s="14">
        <v>1.1509854533522801</v>
      </c>
      <c r="AK99" s="12">
        <v>0.65</v>
      </c>
      <c r="AL99" s="185">
        <v>0.34999999999999898</v>
      </c>
      <c r="AM99" s="14"/>
      <c r="AN99" s="12">
        <v>0.65</v>
      </c>
      <c r="AO99" s="185">
        <v>0.34999999999999898</v>
      </c>
      <c r="AP99" s="42">
        <v>0.92020084861018503</v>
      </c>
      <c r="AQ99" s="12">
        <v>0.65</v>
      </c>
      <c r="AR99" s="185">
        <v>0.34999999999999898</v>
      </c>
      <c r="AS99" s="14"/>
      <c r="AT99" s="12">
        <v>0.65</v>
      </c>
      <c r="AU99" s="185">
        <v>0.34999999999999898</v>
      </c>
      <c r="AV99" s="42">
        <v>0.82850761724164401</v>
      </c>
      <c r="AW99" s="12">
        <v>0.65</v>
      </c>
      <c r="AX99" s="185">
        <v>0.34999999999999898</v>
      </c>
      <c r="AY99" s="14"/>
      <c r="AZ99" s="12">
        <v>0.65</v>
      </c>
      <c r="BA99" s="185">
        <v>0.34999999999999898</v>
      </c>
      <c r="BB99" s="14">
        <v>0.67083613146543897</v>
      </c>
      <c r="BC99" s="12">
        <v>0.65</v>
      </c>
      <c r="BD99" s="188">
        <v>0.34999999999999898</v>
      </c>
      <c r="BE99" s="14"/>
      <c r="BF99" s="12">
        <v>0.65</v>
      </c>
      <c r="BG99" s="188">
        <v>0.34999999999999898</v>
      </c>
      <c r="BH99" s="14">
        <v>2.1781517825857001E-2</v>
      </c>
    </row>
    <row r="100" spans="1:60" x14ac:dyDescent="0.25">
      <c r="A100" s="12">
        <v>0.7</v>
      </c>
      <c r="B100" s="185">
        <v>0.29999999999999899</v>
      </c>
      <c r="C100" s="14"/>
      <c r="D100" s="12">
        <v>0.7</v>
      </c>
      <c r="E100" s="185">
        <v>0.29999999999999899</v>
      </c>
      <c r="F100" s="14">
        <v>7.4806080723208304</v>
      </c>
      <c r="G100" s="12">
        <v>0.7</v>
      </c>
      <c r="H100" s="185">
        <v>0.29999999999999899</v>
      </c>
      <c r="I100" s="14"/>
      <c r="J100" s="12">
        <v>0.7</v>
      </c>
      <c r="K100" s="185">
        <v>0.29999999999999899</v>
      </c>
      <c r="L100" s="14">
        <v>4.6679792403020901</v>
      </c>
      <c r="M100" s="12">
        <v>0.7</v>
      </c>
      <c r="N100" s="185">
        <v>0.29999999999999899</v>
      </c>
      <c r="O100" s="14"/>
      <c r="P100" s="12">
        <v>0.7</v>
      </c>
      <c r="Q100" s="185">
        <v>0.29999999999999899</v>
      </c>
      <c r="R100" s="14">
        <v>2.9734576368915899</v>
      </c>
      <c r="S100" s="12">
        <v>0.7</v>
      </c>
      <c r="T100" s="185">
        <v>0.29999999999999899</v>
      </c>
      <c r="U100" s="114"/>
      <c r="V100" s="12">
        <v>0.7</v>
      </c>
      <c r="W100" s="185">
        <v>0.29999999999999899</v>
      </c>
      <c r="X100" s="14">
        <v>2.50106236085837</v>
      </c>
      <c r="Y100" s="12">
        <v>0.7</v>
      </c>
      <c r="Z100" s="185">
        <v>0.29999999999999899</v>
      </c>
      <c r="AA100" s="14"/>
      <c r="AB100" s="12">
        <v>0.7</v>
      </c>
      <c r="AC100" s="185">
        <v>0.29999999999999899</v>
      </c>
      <c r="AD100" s="14">
        <v>1.7255842755869399</v>
      </c>
      <c r="AE100" s="12">
        <v>0.7</v>
      </c>
      <c r="AF100" s="185">
        <v>0.29999999999999899</v>
      </c>
      <c r="AG100" s="14"/>
      <c r="AH100" s="12">
        <v>0.7</v>
      </c>
      <c r="AI100" s="185">
        <v>0.29999999999999899</v>
      </c>
      <c r="AJ100" s="14">
        <v>1.0862310503532</v>
      </c>
      <c r="AK100" s="12">
        <v>0.7</v>
      </c>
      <c r="AL100" s="185">
        <v>0.29999999999999899</v>
      </c>
      <c r="AM100" s="14"/>
      <c r="AN100" s="12">
        <v>0.7</v>
      </c>
      <c r="AO100" s="185">
        <v>0.29999999999999899</v>
      </c>
      <c r="AP100" s="42">
        <v>0.87212701148694005</v>
      </c>
      <c r="AQ100" s="12">
        <v>0.7</v>
      </c>
      <c r="AR100" s="185">
        <v>0.29999999999999899</v>
      </c>
      <c r="AS100" s="14"/>
      <c r="AT100" s="12">
        <v>0.7</v>
      </c>
      <c r="AU100" s="185">
        <v>0.29999999999999899</v>
      </c>
      <c r="AV100" s="42">
        <v>0.77489081146438699</v>
      </c>
      <c r="AW100" s="12">
        <v>0.7</v>
      </c>
      <c r="AX100" s="185">
        <v>0.29999999999999899</v>
      </c>
      <c r="AY100" s="14"/>
      <c r="AZ100" s="12">
        <v>0.7</v>
      </c>
      <c r="BA100" s="185">
        <v>0.29999999999999899</v>
      </c>
      <c r="BB100" s="14">
        <v>0.62887031501053303</v>
      </c>
      <c r="BC100" s="12">
        <v>0.7</v>
      </c>
      <c r="BD100" s="188">
        <v>0.29999999999999899</v>
      </c>
      <c r="BE100" s="14"/>
      <c r="BF100" s="12">
        <v>0.7</v>
      </c>
      <c r="BG100" s="188">
        <v>0.29999999999999899</v>
      </c>
      <c r="BH100" s="14">
        <v>2.0639177193060201E-2</v>
      </c>
    </row>
    <row r="101" spans="1:60" x14ac:dyDescent="0.25">
      <c r="A101" s="12">
        <v>0.75</v>
      </c>
      <c r="B101" s="185">
        <v>0.249999999999999</v>
      </c>
      <c r="C101" s="14"/>
      <c r="D101" s="12">
        <v>0.75</v>
      </c>
      <c r="E101" s="185">
        <v>0.249999999999999</v>
      </c>
      <c r="F101" s="14">
        <v>7.0037419298250203</v>
      </c>
      <c r="G101" s="12">
        <v>0.75</v>
      </c>
      <c r="H101" s="185">
        <v>0.249999999999999</v>
      </c>
      <c r="I101" s="14"/>
      <c r="J101" s="12">
        <v>0.75</v>
      </c>
      <c r="K101" s="185">
        <v>0.249999999999999</v>
      </c>
      <c r="L101" s="14">
        <v>4.3952809665879702</v>
      </c>
      <c r="M101" s="12">
        <v>0.75</v>
      </c>
      <c r="N101" s="185">
        <v>0.249999999999999</v>
      </c>
      <c r="O101" s="14"/>
      <c r="P101" s="12">
        <v>0.75</v>
      </c>
      <c r="Q101" s="185">
        <v>0.249999999999999</v>
      </c>
      <c r="R101" s="14">
        <v>2.80787622021536</v>
      </c>
      <c r="S101" s="12">
        <v>0.75</v>
      </c>
      <c r="T101" s="185">
        <v>0.249999999999999</v>
      </c>
      <c r="U101" s="114"/>
      <c r="V101" s="12">
        <v>0.75</v>
      </c>
      <c r="W101" s="185">
        <v>0.249999999999999</v>
      </c>
      <c r="X101" s="14">
        <v>2.3365144881241302</v>
      </c>
      <c r="Y101" s="12">
        <v>0.75</v>
      </c>
      <c r="Z101" s="185">
        <v>0.249999999999999</v>
      </c>
      <c r="AA101" s="14"/>
      <c r="AB101" s="12">
        <v>0.75</v>
      </c>
      <c r="AC101" s="185">
        <v>0.249999999999999</v>
      </c>
      <c r="AD101" s="14">
        <v>1.60784043170466</v>
      </c>
      <c r="AE101" s="12">
        <v>0.75</v>
      </c>
      <c r="AF101" s="185">
        <v>0.249999999999999</v>
      </c>
      <c r="AG101" s="14"/>
      <c r="AH101" s="12">
        <v>0.75</v>
      </c>
      <c r="AI101" s="185">
        <v>0.249999999999999</v>
      </c>
      <c r="AJ101" s="14">
        <v>1.0214766473541099</v>
      </c>
      <c r="AK101" s="12">
        <v>0.75</v>
      </c>
      <c r="AL101" s="185">
        <v>0.249999999999999</v>
      </c>
      <c r="AM101" s="14"/>
      <c r="AN101" s="12">
        <v>0.75</v>
      </c>
      <c r="AO101" s="185">
        <v>0.249999999999999</v>
      </c>
      <c r="AP101" s="42">
        <v>0.82405317436369696</v>
      </c>
      <c r="AQ101" s="12">
        <v>0.75</v>
      </c>
      <c r="AR101" s="185">
        <v>0.249999999999999</v>
      </c>
      <c r="AS101" s="14"/>
      <c r="AT101" s="12">
        <v>0.75</v>
      </c>
      <c r="AU101" s="185">
        <v>0.249999999999999</v>
      </c>
      <c r="AV101" s="42">
        <v>0.72127400568712896</v>
      </c>
      <c r="AW101" s="12">
        <v>0.75</v>
      </c>
      <c r="AX101" s="185">
        <v>0.249999999999999</v>
      </c>
      <c r="AY101" s="14"/>
      <c r="AZ101" s="12">
        <v>0.75</v>
      </c>
      <c r="BA101" s="185">
        <v>0.249999999999999</v>
      </c>
      <c r="BB101" s="14">
        <v>0.58690449855562699</v>
      </c>
      <c r="BC101" s="12">
        <v>0.75</v>
      </c>
      <c r="BD101" s="188">
        <v>0.249999999999999</v>
      </c>
      <c r="BE101" s="14"/>
      <c r="BF101" s="12">
        <v>0.75</v>
      </c>
      <c r="BG101" s="188">
        <v>0.249999999999999</v>
      </c>
      <c r="BH101" s="14">
        <v>1.9496836560263301E-2</v>
      </c>
    </row>
    <row r="102" spans="1:60" x14ac:dyDescent="0.25">
      <c r="A102" s="12">
        <v>0.8</v>
      </c>
      <c r="B102" s="185">
        <v>0.19999999999999901</v>
      </c>
      <c r="C102" s="14"/>
      <c r="D102" s="12">
        <v>0.8</v>
      </c>
      <c r="E102" s="185">
        <v>0.19999999999999901</v>
      </c>
      <c r="F102" s="14">
        <v>6.5268757873292298</v>
      </c>
      <c r="G102" s="12">
        <v>0.8</v>
      </c>
      <c r="H102" s="185">
        <v>0.19999999999999901</v>
      </c>
      <c r="I102" s="14"/>
      <c r="J102" s="12">
        <v>0.8</v>
      </c>
      <c r="K102" s="185">
        <v>0.19999999999999901</v>
      </c>
      <c r="L102" s="14">
        <v>4.12258269287386</v>
      </c>
      <c r="M102" s="12">
        <v>0.8</v>
      </c>
      <c r="N102" s="185">
        <v>0.19999999999999901</v>
      </c>
      <c r="O102" s="14"/>
      <c r="P102" s="12">
        <v>0.8</v>
      </c>
      <c r="Q102" s="185">
        <v>0.19999999999999901</v>
      </c>
      <c r="R102" s="14">
        <v>2.64229480353913</v>
      </c>
      <c r="S102" s="12">
        <v>0.8</v>
      </c>
      <c r="T102" s="185">
        <v>0.19999999999999901</v>
      </c>
      <c r="U102" s="114"/>
      <c r="V102" s="12">
        <v>0.8</v>
      </c>
      <c r="W102" s="185">
        <v>0.19999999999999901</v>
      </c>
      <c r="X102" s="14">
        <v>2.17196661538989</v>
      </c>
      <c r="Y102" s="12">
        <v>0.8</v>
      </c>
      <c r="Z102" s="185">
        <v>0.19999999999999901</v>
      </c>
      <c r="AA102" s="14"/>
      <c r="AB102" s="12">
        <v>0.8</v>
      </c>
      <c r="AC102" s="185">
        <v>0.19999999999999901</v>
      </c>
      <c r="AD102" s="14">
        <v>1.49009658782238</v>
      </c>
      <c r="AE102" s="12">
        <v>0.8</v>
      </c>
      <c r="AF102" s="185">
        <v>0.19999999999999901</v>
      </c>
      <c r="AG102" s="14"/>
      <c r="AH102" s="12">
        <v>0.8</v>
      </c>
      <c r="AI102" s="185">
        <v>0.19999999999999901</v>
      </c>
      <c r="AJ102" s="14">
        <v>0.95672224435503195</v>
      </c>
      <c r="AK102" s="12">
        <v>0.8</v>
      </c>
      <c r="AL102" s="185">
        <v>0.19999999999999901</v>
      </c>
      <c r="AM102" s="14"/>
      <c r="AN102" s="12">
        <v>0.8</v>
      </c>
      <c r="AO102" s="185">
        <v>0.19999999999999901</v>
      </c>
      <c r="AP102" s="42">
        <v>0.77597933724045298</v>
      </c>
      <c r="AQ102" s="12">
        <v>0.8</v>
      </c>
      <c r="AR102" s="185">
        <v>0.19999999999999901</v>
      </c>
      <c r="AS102" s="14"/>
      <c r="AT102" s="12">
        <v>0.8</v>
      </c>
      <c r="AU102" s="185">
        <v>0.19999999999999901</v>
      </c>
      <c r="AV102" s="42">
        <v>0.66765719990987105</v>
      </c>
      <c r="AW102" s="12">
        <v>0.8</v>
      </c>
      <c r="AX102" s="185">
        <v>0.19999999999999901</v>
      </c>
      <c r="AY102" s="14"/>
      <c r="AZ102" s="12">
        <v>0.8</v>
      </c>
      <c r="BA102" s="185">
        <v>0.19999999999999901</v>
      </c>
      <c r="BB102" s="14">
        <v>0.54493868210072005</v>
      </c>
      <c r="BC102" s="12">
        <v>0.8</v>
      </c>
      <c r="BD102" s="188">
        <v>0.19999999999999901</v>
      </c>
      <c r="BE102" s="14"/>
      <c r="BF102" s="12">
        <v>0.8</v>
      </c>
      <c r="BG102" s="188">
        <v>0.19999999999999901</v>
      </c>
      <c r="BH102" s="14">
        <v>1.8354495927466501E-2</v>
      </c>
    </row>
    <row r="103" spans="1:60" x14ac:dyDescent="0.25">
      <c r="A103" s="12">
        <v>0.85</v>
      </c>
      <c r="B103" s="185">
        <v>0.149999999999999</v>
      </c>
      <c r="C103" s="14"/>
      <c r="D103" s="12">
        <v>0.85</v>
      </c>
      <c r="E103" s="185">
        <v>0.149999999999999</v>
      </c>
      <c r="F103" s="14">
        <v>6.0500096448334499</v>
      </c>
      <c r="G103" s="12">
        <v>0.85</v>
      </c>
      <c r="H103" s="185">
        <v>0.149999999999999</v>
      </c>
      <c r="I103" s="14"/>
      <c r="J103" s="12">
        <v>0.85</v>
      </c>
      <c r="K103" s="185">
        <v>0.149999999999999</v>
      </c>
      <c r="L103" s="14">
        <v>3.8498844191597499</v>
      </c>
      <c r="M103" s="12">
        <v>0.85</v>
      </c>
      <c r="N103" s="185">
        <v>0.149999999999999</v>
      </c>
      <c r="O103" s="14"/>
      <c r="P103" s="12">
        <v>0.85</v>
      </c>
      <c r="Q103" s="185">
        <v>0.149999999999999</v>
      </c>
      <c r="R103" s="14">
        <v>2.4767133868628899</v>
      </c>
      <c r="S103" s="12">
        <v>0.85</v>
      </c>
      <c r="T103" s="185">
        <v>0.149999999999999</v>
      </c>
      <c r="U103" s="114"/>
      <c r="V103" s="12">
        <v>0.85</v>
      </c>
      <c r="W103" s="185">
        <v>0.149999999999999</v>
      </c>
      <c r="X103" s="14">
        <v>2.0074187426556498</v>
      </c>
      <c r="Y103" s="12">
        <v>0.85</v>
      </c>
      <c r="Z103" s="185">
        <v>0.149999999999999</v>
      </c>
      <c r="AA103" s="14"/>
      <c r="AB103" s="12">
        <v>0.85</v>
      </c>
      <c r="AC103" s="185">
        <v>0.149999999999999</v>
      </c>
      <c r="AD103" s="14">
        <v>1.37235274394011</v>
      </c>
      <c r="AE103" s="12">
        <v>0.85</v>
      </c>
      <c r="AF103" s="185">
        <v>0.149999999999999</v>
      </c>
      <c r="AG103" s="14"/>
      <c r="AH103" s="12">
        <v>0.85</v>
      </c>
      <c r="AI103" s="185">
        <v>0.149999999999999</v>
      </c>
      <c r="AJ103" s="14">
        <v>0.89196784135594698</v>
      </c>
      <c r="AK103" s="12">
        <v>0.85</v>
      </c>
      <c r="AL103" s="185">
        <v>0.149999999999999</v>
      </c>
      <c r="AM103" s="14"/>
      <c r="AN103" s="12">
        <v>0.85</v>
      </c>
      <c r="AO103" s="185">
        <v>0.149999999999999</v>
      </c>
      <c r="AP103" s="42">
        <v>0.727905500117209</v>
      </c>
      <c r="AQ103" s="12">
        <v>0.85</v>
      </c>
      <c r="AR103" s="185">
        <v>0.149999999999999</v>
      </c>
      <c r="AS103" s="14"/>
      <c r="AT103" s="12">
        <v>0.85</v>
      </c>
      <c r="AU103" s="185">
        <v>0.149999999999999</v>
      </c>
      <c r="AV103" s="42">
        <v>0.61404039413261402</v>
      </c>
      <c r="AW103" s="12">
        <v>0.85</v>
      </c>
      <c r="AX103" s="185">
        <v>0.149999999999999</v>
      </c>
      <c r="AY103" s="14"/>
      <c r="AZ103" s="12">
        <v>0.85</v>
      </c>
      <c r="BA103" s="185">
        <v>0.149999999999999</v>
      </c>
      <c r="BB103" s="14">
        <v>0.502972865645815</v>
      </c>
      <c r="BC103" s="12">
        <v>0.85</v>
      </c>
      <c r="BD103" s="188">
        <v>0.149999999999999</v>
      </c>
      <c r="BE103" s="14"/>
      <c r="BF103" s="12">
        <v>0.85</v>
      </c>
      <c r="BG103" s="188">
        <v>0.149999999999999</v>
      </c>
      <c r="BH103" s="14">
        <v>1.7212155294669702E-2</v>
      </c>
    </row>
    <row r="104" spans="1:60" x14ac:dyDescent="0.25">
      <c r="A104" s="12">
        <v>0.9</v>
      </c>
      <c r="B104" s="185">
        <v>9.9999999999999006E-2</v>
      </c>
      <c r="C104" s="14"/>
      <c r="D104" s="12">
        <v>0.9</v>
      </c>
      <c r="E104" s="185">
        <v>9.9999999999999006E-2</v>
      </c>
      <c r="F104" s="14">
        <v>5.5731435023376701</v>
      </c>
      <c r="G104" s="12">
        <v>0.9</v>
      </c>
      <c r="H104" s="185">
        <v>9.9999999999999006E-2</v>
      </c>
      <c r="I104" s="14"/>
      <c r="J104" s="12">
        <v>0.9</v>
      </c>
      <c r="K104" s="185">
        <v>9.9999999999999006E-2</v>
      </c>
      <c r="L104" s="14">
        <v>3.5771861454456402</v>
      </c>
      <c r="M104" s="12">
        <v>0.9</v>
      </c>
      <c r="N104" s="185">
        <v>9.9999999999999006E-2</v>
      </c>
      <c r="O104" s="14"/>
      <c r="P104" s="12">
        <v>0.9</v>
      </c>
      <c r="Q104" s="185">
        <v>9.9999999999999006E-2</v>
      </c>
      <c r="R104" s="14">
        <v>2.3111319701866599</v>
      </c>
      <c r="S104" s="12">
        <v>0.9</v>
      </c>
      <c r="T104" s="185">
        <v>9.9999999999999006E-2</v>
      </c>
      <c r="U104" s="114"/>
      <c r="V104" s="12">
        <v>0.9</v>
      </c>
      <c r="W104" s="185">
        <v>9.9999999999999006E-2</v>
      </c>
      <c r="X104" s="14">
        <v>1.84287086992141</v>
      </c>
      <c r="Y104" s="12">
        <v>0.9</v>
      </c>
      <c r="Z104" s="185">
        <v>9.9999999999999006E-2</v>
      </c>
      <c r="AA104" s="14"/>
      <c r="AB104" s="12">
        <v>0.9</v>
      </c>
      <c r="AC104" s="185">
        <v>9.9999999999999006E-2</v>
      </c>
      <c r="AD104" s="14">
        <v>1.25460890005783</v>
      </c>
      <c r="AE104" s="12">
        <v>0.9</v>
      </c>
      <c r="AF104" s="185">
        <v>9.9999999999999006E-2</v>
      </c>
      <c r="AG104" s="14"/>
      <c r="AH104" s="12">
        <v>0.9</v>
      </c>
      <c r="AI104" s="185">
        <v>9.9999999999999006E-2</v>
      </c>
      <c r="AJ104" s="14">
        <v>0.82721343835686301</v>
      </c>
      <c r="AK104" s="12">
        <v>0.9</v>
      </c>
      <c r="AL104" s="185">
        <v>9.9999999999999006E-2</v>
      </c>
      <c r="AM104" s="14"/>
      <c r="AN104" s="12">
        <v>0.9</v>
      </c>
      <c r="AO104" s="185">
        <v>9.9999999999999006E-2</v>
      </c>
      <c r="AP104" s="42">
        <v>0.67983166299396502</v>
      </c>
      <c r="AQ104" s="12">
        <v>0.9</v>
      </c>
      <c r="AR104" s="185">
        <v>9.9999999999999006E-2</v>
      </c>
      <c r="AS104" s="14"/>
      <c r="AT104" s="12">
        <v>0.9</v>
      </c>
      <c r="AU104" s="185">
        <v>9.9999999999999006E-2</v>
      </c>
      <c r="AV104" s="42">
        <v>0.56042358835535599</v>
      </c>
      <c r="AW104" s="12">
        <v>0.9</v>
      </c>
      <c r="AX104" s="185">
        <v>9.9999999999999006E-2</v>
      </c>
      <c r="AY104" s="14"/>
      <c r="AZ104" s="12">
        <v>0.9</v>
      </c>
      <c r="BA104" s="185">
        <v>9.9999999999999006E-2</v>
      </c>
      <c r="BB104" s="14">
        <v>0.46100704919090801</v>
      </c>
      <c r="BC104" s="12">
        <v>0.9</v>
      </c>
      <c r="BD104" s="188">
        <v>9.9999999999999006E-2</v>
      </c>
      <c r="BE104" s="14"/>
      <c r="BF104" s="12">
        <v>0.9</v>
      </c>
      <c r="BG104" s="188">
        <v>9.9999999999999006E-2</v>
      </c>
      <c r="BH104" s="14">
        <v>1.6069814661872898E-2</v>
      </c>
    </row>
    <row r="105" spans="1:60" x14ac:dyDescent="0.25">
      <c r="A105" s="12">
        <v>0.95</v>
      </c>
      <c r="B105" s="185">
        <v>4.9999999999998997E-2</v>
      </c>
      <c r="C105" s="14"/>
      <c r="D105" s="12">
        <v>0.95</v>
      </c>
      <c r="E105" s="185">
        <v>4.9999999999998997E-2</v>
      </c>
      <c r="F105" s="14">
        <v>5.0962773598418698</v>
      </c>
      <c r="G105" s="12">
        <v>0.95</v>
      </c>
      <c r="H105" s="185">
        <v>4.9999999999998997E-2</v>
      </c>
      <c r="I105" s="14"/>
      <c r="J105" s="12">
        <v>0.95</v>
      </c>
      <c r="K105" s="185">
        <v>4.9999999999998997E-2</v>
      </c>
      <c r="L105" s="14">
        <v>3.30448787173153</v>
      </c>
      <c r="M105" s="12">
        <v>0.95</v>
      </c>
      <c r="N105" s="185">
        <v>4.9999999999998997E-2</v>
      </c>
      <c r="O105" s="14"/>
      <c r="P105" s="12">
        <v>0.95</v>
      </c>
      <c r="Q105" s="185">
        <v>4.9999999999998997E-2</v>
      </c>
      <c r="R105" s="14">
        <v>2.14555055351043</v>
      </c>
      <c r="S105" s="12">
        <v>0.95</v>
      </c>
      <c r="T105" s="185">
        <v>4.9999999999998997E-2</v>
      </c>
      <c r="U105" s="114"/>
      <c r="V105" s="12">
        <v>0.95</v>
      </c>
      <c r="W105" s="185">
        <v>4.9999999999998997E-2</v>
      </c>
      <c r="X105" s="14">
        <v>1.67832299718717</v>
      </c>
      <c r="Y105" s="12">
        <v>0.95</v>
      </c>
      <c r="Z105" s="185">
        <v>4.9999999999998997E-2</v>
      </c>
      <c r="AA105" s="14"/>
      <c r="AB105" s="12">
        <v>0.95</v>
      </c>
      <c r="AC105" s="185">
        <v>4.9999999999998997E-2</v>
      </c>
      <c r="AD105" s="14">
        <v>1.13686505617555</v>
      </c>
      <c r="AE105" s="12">
        <v>0.95</v>
      </c>
      <c r="AF105" s="185">
        <v>4.9999999999998997E-2</v>
      </c>
      <c r="AG105" s="14"/>
      <c r="AH105" s="12">
        <v>0.95</v>
      </c>
      <c r="AI105" s="185">
        <v>4.9999999999998997E-2</v>
      </c>
      <c r="AJ105" s="14">
        <v>0.76245903535777804</v>
      </c>
      <c r="AK105" s="12">
        <v>0.95</v>
      </c>
      <c r="AL105" s="185">
        <v>4.9999999999998997E-2</v>
      </c>
      <c r="AM105" s="14"/>
      <c r="AN105" s="12">
        <v>0.95</v>
      </c>
      <c r="AO105" s="185">
        <v>4.9999999999998997E-2</v>
      </c>
      <c r="AP105" s="42">
        <v>0.63175782587072105</v>
      </c>
      <c r="AQ105" s="12">
        <v>0.95</v>
      </c>
      <c r="AR105" s="185">
        <v>4.9999999999998997E-2</v>
      </c>
      <c r="AS105" s="14"/>
      <c r="AT105" s="12">
        <v>0.95</v>
      </c>
      <c r="AU105" s="185">
        <v>4.9999999999998997E-2</v>
      </c>
      <c r="AV105" s="42">
        <v>0.50680678257809897</v>
      </c>
      <c r="AW105" s="12">
        <v>0.95</v>
      </c>
      <c r="AX105" s="185">
        <v>4.9999999999998997E-2</v>
      </c>
      <c r="AY105" s="14"/>
      <c r="AZ105" s="12">
        <v>0.95</v>
      </c>
      <c r="BA105" s="185">
        <v>4.9999999999998997E-2</v>
      </c>
      <c r="BB105" s="14">
        <v>0.41904123273600202</v>
      </c>
      <c r="BC105" s="12">
        <v>0.95</v>
      </c>
      <c r="BD105" s="188">
        <v>4.9999999999998997E-2</v>
      </c>
      <c r="BE105" s="14"/>
      <c r="BF105" s="12">
        <v>0.95</v>
      </c>
      <c r="BG105" s="188">
        <v>4.9999999999998997E-2</v>
      </c>
      <c r="BH105" s="14">
        <v>1.4927474029076E-2</v>
      </c>
    </row>
    <row r="106" spans="1:60" x14ac:dyDescent="0.25">
      <c r="A106" s="16">
        <v>1</v>
      </c>
      <c r="B106" s="17">
        <v>0</v>
      </c>
      <c r="C106" s="18"/>
      <c r="D106" s="16">
        <v>1</v>
      </c>
      <c r="E106" s="17">
        <v>0</v>
      </c>
      <c r="F106" s="18">
        <v>4.6194112173460802</v>
      </c>
      <c r="G106" s="16">
        <v>1</v>
      </c>
      <c r="H106" s="17">
        <v>0</v>
      </c>
      <c r="I106" s="18"/>
      <c r="J106" s="16">
        <v>1</v>
      </c>
      <c r="K106" s="17">
        <v>0</v>
      </c>
      <c r="L106" s="18">
        <v>3.0317895980174101</v>
      </c>
      <c r="M106" s="16">
        <v>1</v>
      </c>
      <c r="N106" s="17">
        <v>0</v>
      </c>
      <c r="O106" s="18"/>
      <c r="P106" s="16">
        <v>1</v>
      </c>
      <c r="Q106" s="17">
        <v>0</v>
      </c>
      <c r="R106" s="14">
        <v>1.9799691368342001</v>
      </c>
      <c r="S106" s="16">
        <v>1</v>
      </c>
      <c r="T106" s="17">
        <v>0</v>
      </c>
      <c r="U106" s="115"/>
      <c r="V106" s="16">
        <v>1</v>
      </c>
      <c r="W106" s="17">
        <v>0</v>
      </c>
      <c r="X106" s="18">
        <v>1.5137751244529301</v>
      </c>
      <c r="Y106" s="16">
        <v>1</v>
      </c>
      <c r="Z106" s="17">
        <v>0</v>
      </c>
      <c r="AA106" s="18"/>
      <c r="AB106" s="16">
        <v>1</v>
      </c>
      <c r="AC106" s="17">
        <v>0</v>
      </c>
      <c r="AD106" s="18">
        <v>1.01912121229327</v>
      </c>
      <c r="AE106" s="16">
        <v>1</v>
      </c>
      <c r="AF106" s="17">
        <v>0</v>
      </c>
      <c r="AG106" s="18"/>
      <c r="AH106" s="16">
        <v>1</v>
      </c>
      <c r="AI106" s="17">
        <v>0</v>
      </c>
      <c r="AJ106" s="18">
        <v>0.69770463235869395</v>
      </c>
      <c r="AK106" s="16">
        <v>1</v>
      </c>
      <c r="AL106" s="17">
        <v>0</v>
      </c>
      <c r="AM106" s="18"/>
      <c r="AN106" s="16">
        <v>1</v>
      </c>
      <c r="AO106" s="17">
        <v>0</v>
      </c>
      <c r="AP106" s="43">
        <v>0.58368398874747696</v>
      </c>
      <c r="AQ106" s="16">
        <v>1</v>
      </c>
      <c r="AR106" s="17">
        <v>0</v>
      </c>
      <c r="AS106" s="18"/>
      <c r="AT106" s="16">
        <v>1</v>
      </c>
      <c r="AU106" s="17">
        <v>0</v>
      </c>
      <c r="AV106" s="43">
        <v>0.453189976800841</v>
      </c>
      <c r="AW106" s="16">
        <v>1</v>
      </c>
      <c r="AX106" s="17">
        <v>0</v>
      </c>
      <c r="AY106" s="18"/>
      <c r="AZ106" s="16">
        <v>1</v>
      </c>
      <c r="BA106" s="17">
        <v>0</v>
      </c>
      <c r="BB106" s="18">
        <v>0.37707541628109698</v>
      </c>
      <c r="BC106" s="16">
        <v>1</v>
      </c>
      <c r="BD106" s="17">
        <v>0</v>
      </c>
      <c r="BE106" s="18"/>
      <c r="BF106" s="16">
        <v>1</v>
      </c>
      <c r="BG106" s="17">
        <v>0</v>
      </c>
      <c r="BH106" s="18">
        <v>1.37851333962792E-2</v>
      </c>
    </row>
    <row r="110" spans="1:60" x14ac:dyDescent="0.25">
      <c r="C110" s="187">
        <v>0.3</v>
      </c>
      <c r="D110" s="187">
        <v>0.35</v>
      </c>
      <c r="E110" s="187">
        <v>0.4</v>
      </c>
      <c r="F110" s="187">
        <v>0.45</v>
      </c>
      <c r="G110" s="187">
        <v>0.5</v>
      </c>
      <c r="H110" s="187">
        <v>0.55000000000000004</v>
      </c>
      <c r="I110" s="187">
        <v>0.6</v>
      </c>
      <c r="J110" s="187">
        <v>0.65</v>
      </c>
      <c r="K110" s="187">
        <v>0.7</v>
      </c>
      <c r="L110" s="189">
        <v>0.75</v>
      </c>
      <c r="P110" s="12" t="s">
        <v>102</v>
      </c>
      <c r="Q110" s="187" t="s">
        <v>103</v>
      </c>
      <c r="R110" s="187" t="s">
        <v>104</v>
      </c>
      <c r="S110" s="55" t="s">
        <v>105</v>
      </c>
      <c r="T110" s="55" t="s">
        <v>106</v>
      </c>
      <c r="U110" s="55" t="s">
        <v>107</v>
      </c>
      <c r="V110" s="187" t="s">
        <v>108</v>
      </c>
      <c r="W110" s="55" t="s">
        <v>109</v>
      </c>
    </row>
    <row r="111" spans="1:60" x14ac:dyDescent="0.25">
      <c r="A111" s="265" t="s">
        <v>30</v>
      </c>
      <c r="B111" s="187" t="s">
        <v>28</v>
      </c>
      <c r="C111" s="14">
        <v>14.156734067261899</v>
      </c>
      <c r="D111" s="14">
        <v>8.4857550722996393</v>
      </c>
      <c r="E111" s="14">
        <v>5.29159747035885</v>
      </c>
      <c r="F111" s="14">
        <v>4.8047325791377302</v>
      </c>
      <c r="G111" s="14">
        <v>3.3739980899388402</v>
      </c>
      <c r="H111" s="14">
        <v>1.99279269234037</v>
      </c>
      <c r="I111" s="42">
        <v>1.5451607312123501</v>
      </c>
      <c r="J111" s="42">
        <v>1.5255260923459899</v>
      </c>
      <c r="K111" s="14">
        <v>1.2163917453792099</v>
      </c>
      <c r="L111" s="14">
        <v>3.6631946052215703E-2</v>
      </c>
      <c r="N111" s="301" t="s">
        <v>30</v>
      </c>
      <c r="O111" s="187" t="s">
        <v>28</v>
      </c>
      <c r="P111">
        <f t="shared" ref="P111:W116" si="3">(C111-D111)/C111</f>
        <v>0.40058525985005683</v>
      </c>
      <c r="Q111">
        <f t="shared" si="3"/>
        <v>0.3764140697823809</v>
      </c>
      <c r="R111">
        <f t="shared" si="3"/>
        <v>9.2007166824067399E-2</v>
      </c>
      <c r="S111">
        <f t="shared" si="3"/>
        <v>0.29777609172489122</v>
      </c>
      <c r="T111">
        <f t="shared" si="3"/>
        <v>0.40936756950668785</v>
      </c>
      <c r="U111">
        <f t="shared" si="3"/>
        <v>0.22462545293776306</v>
      </c>
      <c r="V111">
        <f t="shared" si="3"/>
        <v>1.2707182152470723E-2</v>
      </c>
      <c r="W111">
        <f t="shared" si="3"/>
        <v>0.20264114033696135</v>
      </c>
    </row>
    <row r="112" spans="1:60" x14ac:dyDescent="0.25">
      <c r="A112" s="265"/>
      <c r="B112" s="187" t="s">
        <v>39</v>
      </c>
      <c r="C112" s="14">
        <v>9.3880726423039995</v>
      </c>
      <c r="D112" s="14">
        <v>5.7587723351585298</v>
      </c>
      <c r="E112" s="14">
        <v>3.6357833035965199</v>
      </c>
      <c r="F112" s="14">
        <v>3.1592538517953299</v>
      </c>
      <c r="G112" s="14">
        <v>2.1965596511160599</v>
      </c>
      <c r="H112" s="14">
        <v>1.3452486623495301</v>
      </c>
      <c r="I112" s="42">
        <v>1.0644223599799101</v>
      </c>
      <c r="J112" s="42">
        <v>0.98935803457341598</v>
      </c>
      <c r="K112" s="14">
        <v>0.796733580830156</v>
      </c>
      <c r="L112" s="14">
        <v>2.5208539724247501E-2</v>
      </c>
      <c r="N112" s="301"/>
      <c r="O112" s="187" t="s">
        <v>39</v>
      </c>
      <c r="P112">
        <f t="shared" si="3"/>
        <v>0.38658630428479246</v>
      </c>
      <c r="Q112">
        <f t="shared" si="3"/>
        <v>0.3686530579791652</v>
      </c>
      <c r="R112">
        <f t="shared" si="3"/>
        <v>0.13106651634870722</v>
      </c>
      <c r="S112">
        <f t="shared" si="3"/>
        <v>0.30472201533668891</v>
      </c>
      <c r="T112">
        <f t="shared" si="3"/>
        <v>0.38756561349653462</v>
      </c>
      <c r="U112">
        <f t="shared" si="3"/>
        <v>0.20875419558429129</v>
      </c>
      <c r="V112">
        <f t="shared" si="3"/>
        <v>7.052118428619901E-2</v>
      </c>
      <c r="W112">
        <f t="shared" si="3"/>
        <v>0.19469640616636258</v>
      </c>
    </row>
    <row r="113" spans="1:23" x14ac:dyDescent="0.25">
      <c r="A113" s="265"/>
      <c r="B113" s="187" t="s">
        <v>27</v>
      </c>
      <c r="C113" s="18">
        <v>4.6194112173460802</v>
      </c>
      <c r="D113" s="18">
        <v>3.0317895980174101</v>
      </c>
      <c r="E113" s="14">
        <v>1.9799691368342001</v>
      </c>
      <c r="F113" s="18">
        <v>1.5137751244529301</v>
      </c>
      <c r="G113" s="18">
        <v>1.01912121229327</v>
      </c>
      <c r="H113" s="18">
        <v>0.69770463235869395</v>
      </c>
      <c r="I113" s="43">
        <v>0.58368398874747696</v>
      </c>
      <c r="J113" s="43">
        <v>0.453189976800841</v>
      </c>
      <c r="K113" s="18">
        <v>0.37707541628109698</v>
      </c>
      <c r="L113" s="18">
        <v>1.37851333962792E-2</v>
      </c>
      <c r="N113" s="301"/>
      <c r="O113" s="187" t="s">
        <v>27</v>
      </c>
      <c r="P113">
        <f t="shared" si="3"/>
        <v>0.34368484307417474</v>
      </c>
      <c r="Q113">
        <f t="shared" si="3"/>
        <v>0.34693055938678302</v>
      </c>
      <c r="R113">
        <f t="shared" si="3"/>
        <v>0.23545519155246736</v>
      </c>
      <c r="S113">
        <f t="shared" si="3"/>
        <v>0.32676842429844077</v>
      </c>
      <c r="T113">
        <f t="shared" si="3"/>
        <v>0.31538601695014351</v>
      </c>
      <c r="U113">
        <f t="shared" si="3"/>
        <v>0.16342251193854526</v>
      </c>
      <c r="V113">
        <f t="shared" si="3"/>
        <v>0.2235696275079638</v>
      </c>
      <c r="W113">
        <f t="shared" si="3"/>
        <v>0.16795287719523716</v>
      </c>
    </row>
    <row r="114" spans="1:23" x14ac:dyDescent="0.25">
      <c r="A114" s="265" t="s">
        <v>24</v>
      </c>
      <c r="B114" s="187" t="s">
        <v>28</v>
      </c>
      <c r="C114" s="14">
        <v>7.2578687776911002</v>
      </c>
      <c r="D114" s="14">
        <v>4.7611863614889396</v>
      </c>
      <c r="E114" s="14">
        <v>2.8957129861281299</v>
      </c>
      <c r="F114" s="14">
        <v>1.6483504926354999</v>
      </c>
      <c r="G114" s="14">
        <v>1.51393563166934</v>
      </c>
      <c r="H114" s="14">
        <v>0.98727066684647702</v>
      </c>
      <c r="I114" s="42">
        <v>0.687734738999635</v>
      </c>
      <c r="J114" s="42">
        <v>0.60515750952439196</v>
      </c>
      <c r="K114" s="14">
        <v>0.42809716291623601</v>
      </c>
      <c r="L114" s="14">
        <v>1.5075197485169301E-2</v>
      </c>
      <c r="N114" s="301" t="s">
        <v>24</v>
      </c>
      <c r="O114" s="187" t="s">
        <v>28</v>
      </c>
      <c r="P114">
        <f t="shared" si="3"/>
        <v>0.3439966321623707</v>
      </c>
      <c r="Q114">
        <f t="shared" si="3"/>
        <v>0.391808518660343</v>
      </c>
      <c r="R114">
        <f t="shared" si="3"/>
        <v>0.43076178456501091</v>
      </c>
      <c r="S114">
        <f t="shared" si="3"/>
        <v>8.1545072826864587E-2</v>
      </c>
      <c r="T114">
        <f t="shared" si="3"/>
        <v>0.34787804303287073</v>
      </c>
      <c r="U114">
        <f t="shared" si="3"/>
        <v>0.30339798183573563</v>
      </c>
      <c r="V114">
        <f t="shared" si="3"/>
        <v>0.12007133679964779</v>
      </c>
      <c r="W114">
        <f t="shared" si="3"/>
        <v>0.29258555635757044</v>
      </c>
    </row>
    <row r="115" spans="1:23" x14ac:dyDescent="0.25">
      <c r="A115" s="265"/>
      <c r="B115" s="187" t="s">
        <v>39</v>
      </c>
      <c r="C115" s="14">
        <v>4.5770737590450699</v>
      </c>
      <c r="D115" s="14">
        <v>3.0481625709676599</v>
      </c>
      <c r="E115" s="14">
        <v>1.80419022011548</v>
      </c>
      <c r="F115" s="14">
        <v>1.0608907070151301</v>
      </c>
      <c r="G115" s="14">
        <v>0.94383323385263096</v>
      </c>
      <c r="H115" s="14">
        <v>0.65654950379513599</v>
      </c>
      <c r="I115" s="42">
        <v>0.45359393600168701</v>
      </c>
      <c r="J115" s="42">
        <v>0.39798928731156502</v>
      </c>
      <c r="K115" s="14">
        <v>0.28519177932430001</v>
      </c>
      <c r="L115" s="14">
        <v>9.9578450866712898E-3</v>
      </c>
      <c r="N115" s="301"/>
      <c r="O115" s="187" t="s">
        <v>39</v>
      </c>
      <c r="P115">
        <f t="shared" si="3"/>
        <v>0.33403682539658086</v>
      </c>
      <c r="Q115">
        <f t="shared" si="3"/>
        <v>0.40810564459403897</v>
      </c>
      <c r="R115">
        <f t="shared" si="3"/>
        <v>0.4119851137718582</v>
      </c>
      <c r="S115">
        <f t="shared" si="3"/>
        <v>0.11033886185302376</v>
      </c>
      <c r="T115">
        <f t="shared" si="3"/>
        <v>0.30437975667039407</v>
      </c>
      <c r="U115">
        <f t="shared" si="3"/>
        <v>0.30912454677108014</v>
      </c>
      <c r="V115">
        <f t="shared" si="3"/>
        <v>0.12258684315813954</v>
      </c>
      <c r="W115">
        <f t="shared" si="3"/>
        <v>0.28341845266544002</v>
      </c>
    </row>
    <row r="116" spans="1:23" x14ac:dyDescent="0.25">
      <c r="A116" s="265"/>
      <c r="B116" s="187" t="s">
        <v>27</v>
      </c>
      <c r="C116" s="18">
        <v>1.89627874039905</v>
      </c>
      <c r="D116" s="18">
        <v>1.3351387804463699</v>
      </c>
      <c r="E116" s="18">
        <v>0.71266745410284704</v>
      </c>
      <c r="F116" s="18">
        <v>0.47343092139476101</v>
      </c>
      <c r="G116" s="18">
        <v>0.373730836035921</v>
      </c>
      <c r="H116" s="18">
        <v>0.32582834074379602</v>
      </c>
      <c r="I116" s="43">
        <v>0.219453133003739</v>
      </c>
      <c r="J116" s="43">
        <v>0.190821065098739</v>
      </c>
      <c r="K116" s="18">
        <v>0.14228639573236401</v>
      </c>
      <c r="L116" s="18">
        <v>4.8404926881732103E-3</v>
      </c>
      <c r="N116" s="301"/>
      <c r="O116" s="187" t="s">
        <v>27</v>
      </c>
      <c r="P116">
        <f t="shared" si="3"/>
        <v>0.29591639034807438</v>
      </c>
      <c r="Q116">
        <f t="shared" si="3"/>
        <v>0.46622219012724303</v>
      </c>
      <c r="R116">
        <f t="shared" si="3"/>
        <v>0.3356916768554456</v>
      </c>
      <c r="S116">
        <f t="shared" si="3"/>
        <v>0.21059056528271644</v>
      </c>
      <c r="T116">
        <f t="shared" si="3"/>
        <v>0.12817378357166345</v>
      </c>
      <c r="U116">
        <f t="shared" si="3"/>
        <v>0.32647622824099737</v>
      </c>
      <c r="V116">
        <f t="shared" si="3"/>
        <v>0.130470080390751</v>
      </c>
      <c r="W116">
        <f t="shared" si="3"/>
        <v>0.25434649650058849</v>
      </c>
    </row>
    <row r="117" spans="1:23" x14ac:dyDescent="0.25">
      <c r="A117" s="284" t="s">
        <v>6</v>
      </c>
      <c r="B117" s="192" t="s">
        <v>158</v>
      </c>
      <c r="C117">
        <f>(C111-C114)/C111</f>
        <v>0.48732039867335952</v>
      </c>
      <c r="D117">
        <f t="shared" ref="D117:K117" si="4">(D111-D114)/D111</f>
        <v>0.43892012897814425</v>
      </c>
      <c r="E117">
        <f t="shared" si="4"/>
        <v>0.45277149247488829</v>
      </c>
      <c r="F117">
        <f t="shared" si="4"/>
        <v>0.65693189673184316</v>
      </c>
      <c r="G117">
        <f t="shared" si="4"/>
        <v>0.55129327542186524</v>
      </c>
      <c r="H117">
        <f t="shared" si="4"/>
        <v>0.50457934202528143</v>
      </c>
      <c r="I117">
        <f t="shared" si="4"/>
        <v>0.55491055065835726</v>
      </c>
      <c r="J117">
        <f t="shared" si="4"/>
        <v>0.60331225236943242</v>
      </c>
      <c r="K117">
        <f t="shared" si="4"/>
        <v>0.64805979279086867</v>
      </c>
      <c r="L117">
        <f t="shared" ref="L117" si="5">(L111-L114)/L111</f>
        <v>0.58846856064701292</v>
      </c>
    </row>
    <row r="118" spans="1:23" x14ac:dyDescent="0.25">
      <c r="A118" s="285"/>
      <c r="B118" s="192" t="s">
        <v>157</v>
      </c>
      <c r="C118">
        <f>(C112-C115)/C112</f>
        <v>0.51245863411621673</v>
      </c>
      <c r="D118">
        <f t="shared" ref="D118:K118" si="6">(D112-D115)/D112</f>
        <v>0.47069229454375561</v>
      </c>
      <c r="E118">
        <f t="shared" si="6"/>
        <v>0.50376849513259669</v>
      </c>
      <c r="F118">
        <f t="shared" si="6"/>
        <v>0.66419580167252124</v>
      </c>
      <c r="G118">
        <f t="shared" si="6"/>
        <v>0.57031295126764503</v>
      </c>
      <c r="H118">
        <f t="shared" si="6"/>
        <v>0.51194933533816245</v>
      </c>
      <c r="I118">
        <f t="shared" si="6"/>
        <v>0.57385906849021084</v>
      </c>
      <c r="J118">
        <f t="shared" si="6"/>
        <v>0.59772976677430323</v>
      </c>
      <c r="K118">
        <f t="shared" si="6"/>
        <v>0.64204875232302283</v>
      </c>
      <c r="L118">
        <f t="shared" ref="L118" si="7">(L112-L115)/L112</f>
        <v>0.60498128032806786</v>
      </c>
    </row>
    <row r="119" spans="1:23" x14ac:dyDescent="0.25">
      <c r="A119" s="285"/>
      <c r="B119" s="192" t="s">
        <v>156</v>
      </c>
      <c r="C119">
        <f t="shared" ref="C119:K119" si="8">(C113-C116)/C113</f>
        <v>0.58949774090722962</v>
      </c>
      <c r="D119">
        <f t="shared" si="8"/>
        <v>0.55962023838347408</v>
      </c>
      <c r="E119">
        <f t="shared" si="8"/>
        <v>0.64006133184361613</v>
      </c>
      <c r="F119">
        <f t="shared" si="8"/>
        <v>0.68725148554290305</v>
      </c>
      <c r="G119">
        <f t="shared" si="8"/>
        <v>0.6332812706400881</v>
      </c>
      <c r="H119">
        <f t="shared" si="8"/>
        <v>0.53299960236427701</v>
      </c>
      <c r="I119">
        <f t="shared" si="8"/>
        <v>0.62402063919097417</v>
      </c>
      <c r="J119">
        <f t="shared" si="8"/>
        <v>0.57893802849351783</v>
      </c>
      <c r="K119">
        <f t="shared" si="8"/>
        <v>0.62265798938667927</v>
      </c>
      <c r="L119">
        <f t="shared" ref="L119" si="9">(L113-L116)/L113</f>
        <v>0.64886138211185351</v>
      </c>
    </row>
    <row r="120" spans="1:23" x14ac:dyDescent="0.25">
      <c r="A120" s="284" t="s">
        <v>144</v>
      </c>
      <c r="B120" s="187" t="s">
        <v>28</v>
      </c>
      <c r="C120">
        <f>C114/C111</f>
        <v>0.51267960132664048</v>
      </c>
      <c r="D120">
        <f t="shared" ref="D120:K120" si="10">D114/D111</f>
        <v>0.56107987102185575</v>
      </c>
      <c r="E120">
        <f t="shared" si="10"/>
        <v>0.54722850752511165</v>
      </c>
      <c r="F120">
        <f t="shared" si="10"/>
        <v>0.34306810326815673</v>
      </c>
      <c r="G120">
        <f t="shared" si="10"/>
        <v>0.44870672457813476</v>
      </c>
      <c r="H120">
        <f t="shared" si="10"/>
        <v>0.49542065797471857</v>
      </c>
      <c r="I120">
        <f t="shared" si="10"/>
        <v>0.4450894493416428</v>
      </c>
      <c r="J120">
        <f t="shared" si="10"/>
        <v>0.39668774763056758</v>
      </c>
      <c r="K120">
        <f t="shared" si="10"/>
        <v>0.35194020720913127</v>
      </c>
      <c r="L120">
        <f t="shared" ref="L120" si="11">L114/L111</f>
        <v>0.41153143935298708</v>
      </c>
    </row>
    <row r="121" spans="1:23" x14ac:dyDescent="0.25">
      <c r="A121" s="285"/>
      <c r="B121" s="187" t="s">
        <v>39</v>
      </c>
      <c r="C121">
        <f t="shared" ref="C121:K122" si="12">C115/C112</f>
        <v>0.48754136588378322</v>
      </c>
      <c r="D121">
        <f t="shared" si="12"/>
        <v>0.52930770545624439</v>
      </c>
      <c r="E121">
        <f t="shared" si="12"/>
        <v>0.49623150486740325</v>
      </c>
      <c r="F121">
        <f t="shared" si="12"/>
        <v>0.33580419832747876</v>
      </c>
      <c r="G121">
        <f t="shared" si="12"/>
        <v>0.42968704873235491</v>
      </c>
      <c r="H121">
        <f t="shared" si="12"/>
        <v>0.4880506646618375</v>
      </c>
      <c r="I121">
        <f t="shared" si="12"/>
        <v>0.42614093150978916</v>
      </c>
      <c r="J121">
        <f t="shared" si="12"/>
        <v>0.40227023322569677</v>
      </c>
      <c r="K121">
        <f t="shared" si="12"/>
        <v>0.35795124767697706</v>
      </c>
      <c r="L121">
        <f t="shared" ref="L121" si="13">L115/L112</f>
        <v>0.39501871967193219</v>
      </c>
    </row>
    <row r="122" spans="1:23" x14ac:dyDescent="0.25">
      <c r="A122" s="285"/>
      <c r="B122" s="187" t="s">
        <v>27</v>
      </c>
      <c r="C122">
        <f t="shared" si="12"/>
        <v>0.41050225909277027</v>
      </c>
      <c r="D122">
        <f t="shared" si="12"/>
        <v>0.44037976161652587</v>
      </c>
      <c r="E122">
        <f t="shared" si="12"/>
        <v>0.35993866815638392</v>
      </c>
      <c r="F122">
        <f t="shared" si="12"/>
        <v>0.312748514457097</v>
      </c>
      <c r="G122">
        <f t="shared" si="12"/>
        <v>0.3667187293599119</v>
      </c>
      <c r="H122">
        <f t="shared" si="12"/>
        <v>0.46700039763572304</v>
      </c>
      <c r="I122">
        <f t="shared" si="12"/>
        <v>0.37597936080902583</v>
      </c>
      <c r="J122">
        <f t="shared" si="12"/>
        <v>0.42106197150648211</v>
      </c>
      <c r="K122">
        <f t="shared" si="12"/>
        <v>0.37734201061332068</v>
      </c>
      <c r="L122">
        <f t="shared" ref="L122" si="14">L116/L113</f>
        <v>0.3511386178881466</v>
      </c>
    </row>
  </sheetData>
  <mergeCells count="78">
    <mergeCell ref="A111:A113"/>
    <mergeCell ref="A114:A116"/>
    <mergeCell ref="A117:A119"/>
    <mergeCell ref="A120:A122"/>
    <mergeCell ref="N111:N113"/>
    <mergeCell ref="N114:N116"/>
    <mergeCell ref="Z50:AM50"/>
    <mergeCell ref="G3:L3"/>
    <mergeCell ref="AH8:AJ8"/>
    <mergeCell ref="AQ3:AV3"/>
    <mergeCell ref="AQ8:AS8"/>
    <mergeCell ref="AT8:AV8"/>
    <mergeCell ref="AK3:AP3"/>
    <mergeCell ref="AE8:AG8"/>
    <mergeCell ref="A3:F3"/>
    <mergeCell ref="M3:R3"/>
    <mergeCell ref="Y3:AD3"/>
    <mergeCell ref="C50:P50"/>
    <mergeCell ref="P8:R8"/>
    <mergeCell ref="Y8:AA8"/>
    <mergeCell ref="AB8:AD8"/>
    <mergeCell ref="A37:A39"/>
    <mergeCell ref="G8:I8"/>
    <mergeCell ref="J8:L8"/>
    <mergeCell ref="A40:A42"/>
    <mergeCell ref="C35:K35"/>
    <mergeCell ref="L35:S35"/>
    <mergeCell ref="A8:C8"/>
    <mergeCell ref="D8:F8"/>
    <mergeCell ref="M8:O8"/>
    <mergeCell ref="AQ79:AV79"/>
    <mergeCell ref="AW79:BB79"/>
    <mergeCell ref="AT84:AV84"/>
    <mergeCell ref="AW84:AY84"/>
    <mergeCell ref="A2:BB2"/>
    <mergeCell ref="Z35:AH35"/>
    <mergeCell ref="AI35:AP35"/>
    <mergeCell ref="AW3:BB3"/>
    <mergeCell ref="AK8:AM8"/>
    <mergeCell ref="AN8:AP8"/>
    <mergeCell ref="AW8:AY8"/>
    <mergeCell ref="AZ8:BB8"/>
    <mergeCell ref="S3:X3"/>
    <mergeCell ref="S8:U8"/>
    <mergeCell ref="V8:X8"/>
    <mergeCell ref="AE3:AJ3"/>
    <mergeCell ref="A1:BB1"/>
    <mergeCell ref="AE84:AG84"/>
    <mergeCell ref="AH84:AJ84"/>
    <mergeCell ref="AK84:AM84"/>
    <mergeCell ref="AN84:AP84"/>
    <mergeCell ref="AQ84:AS84"/>
    <mergeCell ref="P84:R84"/>
    <mergeCell ref="S84:U84"/>
    <mergeCell ref="V84:X84"/>
    <mergeCell ref="Y84:AA84"/>
    <mergeCell ref="AB84:AD84"/>
    <mergeCell ref="A84:C84"/>
    <mergeCell ref="D84:F84"/>
    <mergeCell ref="G84:I84"/>
    <mergeCell ref="J84:L84"/>
    <mergeCell ref="M84:O84"/>
    <mergeCell ref="BC3:BH3"/>
    <mergeCell ref="BC8:BE8"/>
    <mergeCell ref="BF8:BH8"/>
    <mergeCell ref="BC79:BH79"/>
    <mergeCell ref="BC84:BE84"/>
    <mergeCell ref="BF84:BH84"/>
    <mergeCell ref="A78:BH78"/>
    <mergeCell ref="A77:BH77"/>
    <mergeCell ref="AZ84:BB84"/>
    <mergeCell ref="A79:F79"/>
    <mergeCell ref="G79:L79"/>
    <mergeCell ref="M79:R79"/>
    <mergeCell ref="S79:X79"/>
    <mergeCell ref="Y79:AD79"/>
    <mergeCell ref="AE79:AJ79"/>
    <mergeCell ref="AK79:AP79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242F17-E5C6-4ACA-A250-70A835C22EBC}">
  <dimension ref="A1:S21"/>
  <sheetViews>
    <sheetView workbookViewId="0">
      <selection activeCell="I31" sqref="I31:M35"/>
    </sheetView>
  </sheetViews>
  <sheetFormatPr defaultRowHeight="15" x14ac:dyDescent="0.25"/>
  <sheetData>
    <row r="1" spans="1:19" x14ac:dyDescent="0.25">
      <c r="A1" t="s">
        <v>34</v>
      </c>
      <c r="B1" t="s">
        <v>35</v>
      </c>
      <c r="C1">
        <v>8.7057117851411001E-2</v>
      </c>
      <c r="F1" t="s">
        <v>37</v>
      </c>
      <c r="G1">
        <v>7.40446344417207E-2</v>
      </c>
      <c r="I1" t="s">
        <v>37</v>
      </c>
      <c r="J1">
        <v>6.6568509808847195E-2</v>
      </c>
      <c r="L1" t="s">
        <v>37</v>
      </c>
      <c r="M1">
        <v>0.15661943672162201</v>
      </c>
      <c r="O1" t="s">
        <v>37</v>
      </c>
      <c r="P1">
        <v>0.11839121736246599</v>
      </c>
      <c r="R1" t="s">
        <v>37</v>
      </c>
      <c r="S1">
        <v>0.13388838485718901</v>
      </c>
    </row>
    <row r="2" spans="1:19" x14ac:dyDescent="0.25">
      <c r="A2" t="s">
        <v>34</v>
      </c>
      <c r="B2" t="s">
        <v>35</v>
      </c>
      <c r="C2">
        <v>8.4016771251072805E-2</v>
      </c>
      <c r="F2" t="s">
        <v>37</v>
      </c>
      <c r="G2">
        <v>7.1422434842751195E-2</v>
      </c>
      <c r="I2" t="s">
        <v>37</v>
      </c>
      <c r="J2">
        <v>6.4216075002131195E-2</v>
      </c>
      <c r="L2" t="s">
        <v>37</v>
      </c>
      <c r="M2">
        <v>0.151720042124735</v>
      </c>
      <c r="O2" t="s">
        <v>37</v>
      </c>
      <c r="P2">
        <v>0.114613311063821</v>
      </c>
      <c r="R2" t="s">
        <v>37</v>
      </c>
      <c r="S2">
        <v>0.12923886295782699</v>
      </c>
    </row>
    <row r="3" spans="1:19" x14ac:dyDescent="0.25">
      <c r="A3" t="s">
        <v>34</v>
      </c>
      <c r="B3" t="s">
        <v>35</v>
      </c>
      <c r="C3">
        <v>8.0976424650734596E-2</v>
      </c>
      <c r="F3" t="s">
        <v>37</v>
      </c>
      <c r="G3">
        <v>6.8800235243781496E-2</v>
      </c>
      <c r="I3" t="s">
        <v>37</v>
      </c>
      <c r="J3">
        <v>6.1863640195415001E-2</v>
      </c>
      <c r="L3" t="s">
        <v>37</v>
      </c>
      <c r="M3">
        <v>0.14682064752784699</v>
      </c>
      <c r="O3" t="s">
        <v>37</v>
      </c>
      <c r="P3">
        <v>0.110835404765176</v>
      </c>
      <c r="R3" t="s">
        <v>37</v>
      </c>
      <c r="S3">
        <v>0.124589341058466</v>
      </c>
    </row>
    <row r="4" spans="1:19" x14ac:dyDescent="0.25">
      <c r="A4" t="s">
        <v>34</v>
      </c>
      <c r="B4" t="s">
        <v>35</v>
      </c>
      <c r="C4">
        <v>7.7936078050396304E-2</v>
      </c>
      <c r="F4" t="s">
        <v>37</v>
      </c>
      <c r="G4">
        <v>6.6178035644812006E-2</v>
      </c>
      <c r="I4" t="s">
        <v>37</v>
      </c>
      <c r="J4">
        <v>5.9511205388699001E-2</v>
      </c>
      <c r="L4" t="s">
        <v>37</v>
      </c>
      <c r="M4">
        <v>0.14192125293096</v>
      </c>
      <c r="O4" t="s">
        <v>37</v>
      </c>
      <c r="P4">
        <v>0.10705749846653</v>
      </c>
      <c r="R4" t="s">
        <v>37</v>
      </c>
      <c r="S4">
        <v>0.119939819159104</v>
      </c>
    </row>
    <row r="5" spans="1:19" x14ac:dyDescent="0.25">
      <c r="A5" t="s">
        <v>34</v>
      </c>
      <c r="B5" t="s">
        <v>35</v>
      </c>
      <c r="C5">
        <v>7.4895731450058206E-2</v>
      </c>
      <c r="F5" t="s">
        <v>37</v>
      </c>
      <c r="G5">
        <v>6.3555836045842307E-2</v>
      </c>
      <c r="I5" t="s">
        <v>37</v>
      </c>
      <c r="J5">
        <v>5.7158770581982897E-2</v>
      </c>
      <c r="L5" t="s">
        <v>37</v>
      </c>
      <c r="M5">
        <v>0.13702185833407299</v>
      </c>
      <c r="O5" t="s">
        <v>37</v>
      </c>
      <c r="P5">
        <v>0.103279592167884</v>
      </c>
      <c r="R5" t="s">
        <v>37</v>
      </c>
      <c r="S5">
        <v>0.11529029725974201</v>
      </c>
    </row>
    <row r="6" spans="1:19" x14ac:dyDescent="0.25">
      <c r="A6" t="s">
        <v>34</v>
      </c>
      <c r="B6" t="s">
        <v>35</v>
      </c>
      <c r="C6">
        <v>7.18553848497199E-2</v>
      </c>
      <c r="F6" t="s">
        <v>37</v>
      </c>
      <c r="G6">
        <v>6.0933636446872698E-2</v>
      </c>
      <c r="I6" t="s">
        <v>37</v>
      </c>
      <c r="J6">
        <v>5.48063357752668E-2</v>
      </c>
      <c r="L6" t="s">
        <v>37</v>
      </c>
      <c r="M6">
        <v>0.132122463737185</v>
      </c>
      <c r="O6" t="s">
        <v>37</v>
      </c>
      <c r="P6">
        <v>9.9501685869239395E-2</v>
      </c>
      <c r="R6" t="s">
        <v>37</v>
      </c>
      <c r="S6">
        <v>0.110640775360381</v>
      </c>
    </row>
    <row r="7" spans="1:19" x14ac:dyDescent="0.25">
      <c r="A7" t="s">
        <v>34</v>
      </c>
      <c r="B7" t="s">
        <v>35</v>
      </c>
      <c r="C7">
        <v>6.8815038249381705E-2</v>
      </c>
      <c r="F7" t="s">
        <v>37</v>
      </c>
      <c r="G7">
        <v>5.83114368479032E-2</v>
      </c>
      <c r="I7" t="s">
        <v>37</v>
      </c>
      <c r="J7">
        <v>5.24539009685508E-2</v>
      </c>
      <c r="L7" t="s">
        <v>37</v>
      </c>
      <c r="M7">
        <v>0.12722306914029799</v>
      </c>
      <c r="O7" t="s">
        <v>37</v>
      </c>
      <c r="P7">
        <v>9.57237795705939E-2</v>
      </c>
      <c r="R7" t="s">
        <v>37</v>
      </c>
      <c r="S7">
        <v>0.10599125346101899</v>
      </c>
    </row>
    <row r="8" spans="1:19" x14ac:dyDescent="0.25">
      <c r="A8" t="s">
        <v>34</v>
      </c>
      <c r="B8" t="s">
        <v>35</v>
      </c>
      <c r="C8">
        <v>6.5774691649043607E-2</v>
      </c>
      <c r="F8" t="s">
        <v>37</v>
      </c>
      <c r="G8">
        <v>5.5689237248933599E-2</v>
      </c>
      <c r="I8" t="s">
        <v>37</v>
      </c>
      <c r="J8">
        <v>5.0101466161834599E-2</v>
      </c>
      <c r="L8" t="s">
        <v>37</v>
      </c>
      <c r="M8">
        <v>0.122323674543411</v>
      </c>
      <c r="O8" t="s">
        <v>37</v>
      </c>
      <c r="P8">
        <v>9.1945873271948406E-2</v>
      </c>
      <c r="R8" t="s">
        <v>37</v>
      </c>
      <c r="S8">
        <v>0.101341731561657</v>
      </c>
    </row>
    <row r="9" spans="1:19" x14ac:dyDescent="0.25">
      <c r="A9" t="s">
        <v>34</v>
      </c>
      <c r="B9" t="s">
        <v>35</v>
      </c>
      <c r="C9">
        <v>6.2734345048705398E-2</v>
      </c>
      <c r="F9" t="s">
        <v>37</v>
      </c>
      <c r="G9">
        <v>5.3067037649964101E-2</v>
      </c>
      <c r="I9" t="s">
        <v>37</v>
      </c>
      <c r="J9">
        <v>4.7749031355118501E-2</v>
      </c>
      <c r="L9" t="s">
        <v>37</v>
      </c>
      <c r="M9">
        <v>0.117424279946524</v>
      </c>
      <c r="O9" t="s">
        <v>37</v>
      </c>
      <c r="P9">
        <v>8.8167966973302994E-2</v>
      </c>
      <c r="R9" t="s">
        <v>37</v>
      </c>
      <c r="S9">
        <v>9.66922096622959E-2</v>
      </c>
    </row>
    <row r="10" spans="1:19" x14ac:dyDescent="0.25">
      <c r="A10" t="s">
        <v>34</v>
      </c>
      <c r="B10" t="s">
        <v>35</v>
      </c>
      <c r="C10">
        <v>5.9693998448367203E-2</v>
      </c>
      <c r="F10" t="s">
        <v>37</v>
      </c>
      <c r="G10">
        <v>5.0444838050994499E-2</v>
      </c>
      <c r="I10" t="s">
        <v>37</v>
      </c>
      <c r="J10">
        <v>4.5396596548402397E-2</v>
      </c>
      <c r="L10" t="s">
        <v>37</v>
      </c>
      <c r="M10">
        <v>0.11252488534963601</v>
      </c>
      <c r="O10" t="s">
        <v>37</v>
      </c>
      <c r="P10">
        <v>8.4390060674657499E-2</v>
      </c>
      <c r="R10" t="s">
        <v>37</v>
      </c>
      <c r="S10">
        <v>9.20426877629342E-2</v>
      </c>
    </row>
    <row r="11" spans="1:19" x14ac:dyDescent="0.25">
      <c r="A11" t="s">
        <v>34</v>
      </c>
      <c r="B11" t="s">
        <v>35</v>
      </c>
      <c r="C11">
        <v>5.6653651848028903E-2</v>
      </c>
      <c r="F11" t="s">
        <v>37</v>
      </c>
      <c r="G11">
        <v>4.78226384520248E-2</v>
      </c>
      <c r="I11" t="s">
        <v>37</v>
      </c>
      <c r="J11">
        <v>4.3044161741686397E-2</v>
      </c>
      <c r="L11" t="s">
        <v>37</v>
      </c>
      <c r="M11">
        <v>0.10762549075274901</v>
      </c>
      <c r="O11" t="s">
        <v>37</v>
      </c>
      <c r="P11">
        <v>8.0612154376011894E-2</v>
      </c>
      <c r="R11" t="s">
        <v>37</v>
      </c>
      <c r="S11">
        <v>8.73931658635725E-2</v>
      </c>
    </row>
    <row r="12" spans="1:19" x14ac:dyDescent="0.25">
      <c r="A12" t="s">
        <v>34</v>
      </c>
      <c r="B12" t="s">
        <v>35</v>
      </c>
      <c r="C12">
        <v>5.3613305247690798E-2</v>
      </c>
      <c r="F12" t="s">
        <v>37</v>
      </c>
      <c r="G12">
        <v>4.5200438853055303E-2</v>
      </c>
      <c r="I12" t="s">
        <v>37</v>
      </c>
      <c r="J12">
        <v>4.0691726934970203E-2</v>
      </c>
      <c r="L12" t="s">
        <v>37</v>
      </c>
      <c r="M12">
        <v>0.10272609615586201</v>
      </c>
      <c r="O12" t="s">
        <v>37</v>
      </c>
      <c r="P12">
        <v>7.6834248077366593E-2</v>
      </c>
      <c r="R12" t="s">
        <v>37</v>
      </c>
      <c r="S12">
        <v>8.27436439642108E-2</v>
      </c>
    </row>
    <row r="13" spans="1:19" x14ac:dyDescent="0.25">
      <c r="A13" t="s">
        <v>34</v>
      </c>
      <c r="B13" t="s">
        <v>35</v>
      </c>
      <c r="C13">
        <v>5.0572958647352603E-2</v>
      </c>
      <c r="F13" t="s">
        <v>37</v>
      </c>
      <c r="G13">
        <v>4.2578239254085798E-2</v>
      </c>
      <c r="I13" t="s">
        <v>37</v>
      </c>
      <c r="J13">
        <v>3.8339292128254099E-2</v>
      </c>
      <c r="L13" t="s">
        <v>37</v>
      </c>
      <c r="M13">
        <v>9.7826701558975104E-2</v>
      </c>
      <c r="O13" t="s">
        <v>37</v>
      </c>
      <c r="P13">
        <v>7.3056341778721098E-2</v>
      </c>
      <c r="R13" t="s">
        <v>37</v>
      </c>
      <c r="S13">
        <v>7.8094122064849003E-2</v>
      </c>
    </row>
    <row r="14" spans="1:19" x14ac:dyDescent="0.25">
      <c r="A14" t="s">
        <v>34</v>
      </c>
      <c r="B14" t="s">
        <v>35</v>
      </c>
      <c r="C14">
        <v>4.7532612047014401E-2</v>
      </c>
      <c r="F14" t="s">
        <v>37</v>
      </c>
      <c r="G14">
        <v>3.9956039655116099E-2</v>
      </c>
      <c r="I14" t="s">
        <v>37</v>
      </c>
      <c r="J14">
        <v>3.5986857321538002E-2</v>
      </c>
      <c r="L14" t="s">
        <v>37</v>
      </c>
      <c r="M14">
        <v>9.2927306962087994E-2</v>
      </c>
      <c r="O14" t="s">
        <v>37</v>
      </c>
      <c r="P14">
        <v>6.9278435480075506E-2</v>
      </c>
      <c r="R14" t="s">
        <v>37</v>
      </c>
      <c r="S14">
        <v>7.34446001654874E-2</v>
      </c>
    </row>
    <row r="15" spans="1:19" x14ac:dyDescent="0.25">
      <c r="A15" t="s">
        <v>34</v>
      </c>
      <c r="B15" t="s">
        <v>35</v>
      </c>
      <c r="C15">
        <v>4.4492265446676199E-2</v>
      </c>
      <c r="F15" t="s">
        <v>37</v>
      </c>
      <c r="G15">
        <v>3.7333840056146601E-2</v>
      </c>
      <c r="I15" t="s">
        <v>37</v>
      </c>
      <c r="J15">
        <v>3.3634422514822002E-2</v>
      </c>
      <c r="L15" t="s">
        <v>37</v>
      </c>
      <c r="M15">
        <v>8.8027912365200606E-2</v>
      </c>
      <c r="O15" t="s">
        <v>37</v>
      </c>
      <c r="P15">
        <v>6.5500529181430095E-2</v>
      </c>
      <c r="R15" t="s">
        <v>37</v>
      </c>
      <c r="S15">
        <v>6.8795078266125603E-2</v>
      </c>
    </row>
    <row r="16" spans="1:19" x14ac:dyDescent="0.25">
      <c r="A16" t="s">
        <v>34</v>
      </c>
      <c r="B16" t="s">
        <v>35</v>
      </c>
      <c r="C16">
        <v>4.1451918846337997E-2</v>
      </c>
      <c r="F16" t="s">
        <v>37</v>
      </c>
      <c r="G16">
        <v>3.4711640457177E-2</v>
      </c>
      <c r="I16" t="s">
        <v>37</v>
      </c>
      <c r="J16">
        <v>3.12819877081058E-2</v>
      </c>
      <c r="L16" t="s">
        <v>37</v>
      </c>
      <c r="M16">
        <v>8.3128517768313204E-2</v>
      </c>
      <c r="O16" t="s">
        <v>37</v>
      </c>
      <c r="P16">
        <v>6.1722622882784697E-2</v>
      </c>
      <c r="R16" t="s">
        <v>37</v>
      </c>
      <c r="S16">
        <v>6.4145556366764001E-2</v>
      </c>
    </row>
    <row r="17" spans="1:19" x14ac:dyDescent="0.25">
      <c r="A17" t="s">
        <v>34</v>
      </c>
      <c r="B17" t="s">
        <v>35</v>
      </c>
      <c r="C17">
        <v>3.8411572245999698E-2</v>
      </c>
      <c r="F17" t="s">
        <v>37</v>
      </c>
      <c r="G17">
        <v>3.2089440858207502E-2</v>
      </c>
      <c r="I17" t="s">
        <v>37</v>
      </c>
      <c r="J17">
        <v>2.89295529013898E-2</v>
      </c>
      <c r="L17" t="s">
        <v>37</v>
      </c>
      <c r="M17">
        <v>7.8229123171425996E-2</v>
      </c>
      <c r="O17" t="s">
        <v>37</v>
      </c>
      <c r="P17">
        <v>5.7944716584139098E-2</v>
      </c>
      <c r="R17" t="s">
        <v>37</v>
      </c>
      <c r="S17">
        <v>5.9496034467402197E-2</v>
      </c>
    </row>
    <row r="18" spans="1:19" x14ac:dyDescent="0.25">
      <c r="A18" t="s">
        <v>34</v>
      </c>
      <c r="B18" t="s">
        <v>35</v>
      </c>
      <c r="C18">
        <v>3.53712256456616E-2</v>
      </c>
      <c r="F18" t="s">
        <v>37</v>
      </c>
      <c r="G18">
        <v>2.94672412592379E-2</v>
      </c>
      <c r="I18" t="s">
        <v>37</v>
      </c>
      <c r="J18">
        <v>2.65771180946737E-2</v>
      </c>
      <c r="L18" t="s">
        <v>37</v>
      </c>
      <c r="M18">
        <v>7.3329728574538705E-2</v>
      </c>
      <c r="O18" t="s">
        <v>37</v>
      </c>
      <c r="P18">
        <v>5.4166810285493597E-2</v>
      </c>
      <c r="R18" t="s">
        <v>37</v>
      </c>
      <c r="S18">
        <v>5.4846512568040497E-2</v>
      </c>
    </row>
    <row r="19" spans="1:19" x14ac:dyDescent="0.25">
      <c r="A19" t="s">
        <v>34</v>
      </c>
      <c r="B19" t="s">
        <v>35</v>
      </c>
      <c r="C19">
        <v>3.2330879045323398E-2</v>
      </c>
      <c r="F19" t="s">
        <v>37</v>
      </c>
      <c r="G19">
        <v>2.6845041660268298E-2</v>
      </c>
      <c r="I19" t="s">
        <v>37</v>
      </c>
      <c r="J19">
        <v>2.4224683287957498E-2</v>
      </c>
      <c r="L19" t="s">
        <v>37</v>
      </c>
      <c r="M19">
        <v>6.8430333977651497E-2</v>
      </c>
      <c r="O19" t="s">
        <v>37</v>
      </c>
      <c r="P19">
        <v>5.0388903986848102E-2</v>
      </c>
      <c r="R19" t="s">
        <v>37</v>
      </c>
      <c r="S19">
        <v>5.0196990668678797E-2</v>
      </c>
    </row>
    <row r="20" spans="1:19" x14ac:dyDescent="0.25">
      <c r="A20" t="s">
        <v>34</v>
      </c>
      <c r="B20" t="s">
        <v>35</v>
      </c>
      <c r="C20">
        <v>2.9290532444985199E-2</v>
      </c>
      <c r="F20" t="s">
        <v>37</v>
      </c>
      <c r="G20">
        <v>2.42228420612987E-2</v>
      </c>
      <c r="I20" t="s">
        <v>37</v>
      </c>
      <c r="J20">
        <v>2.1872248481241498E-2</v>
      </c>
      <c r="L20" t="s">
        <v>37</v>
      </c>
      <c r="M20">
        <v>6.3530939380764206E-2</v>
      </c>
      <c r="O20" t="s">
        <v>37</v>
      </c>
      <c r="P20">
        <v>4.66109976882026E-2</v>
      </c>
      <c r="R20" t="s">
        <v>37</v>
      </c>
      <c r="S20">
        <v>4.5547468769317097E-2</v>
      </c>
    </row>
    <row r="21" spans="1:19" x14ac:dyDescent="0.25">
      <c r="A21" t="s">
        <v>34</v>
      </c>
      <c r="B21" t="s">
        <v>35</v>
      </c>
      <c r="C21">
        <v>2.62501858446469E-2</v>
      </c>
      <c r="F21" t="s">
        <v>37</v>
      </c>
      <c r="G21">
        <v>2.1600642462329098E-2</v>
      </c>
      <c r="I21" t="s">
        <v>37</v>
      </c>
      <c r="J21">
        <v>1.9519813674525401E-2</v>
      </c>
      <c r="L21" t="s">
        <v>37</v>
      </c>
      <c r="M21">
        <v>5.8631544783876999E-2</v>
      </c>
      <c r="O21" t="s">
        <v>37</v>
      </c>
      <c r="P21">
        <v>4.2833091389557099E-2</v>
      </c>
      <c r="R21" t="s">
        <v>37</v>
      </c>
      <c r="S21">
        <v>4.08979468699553E-2</v>
      </c>
    </row>
  </sheetData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6EEAB-EEC9-48A2-890D-048039C8E13B}">
  <dimension ref="A2:V5"/>
  <sheetViews>
    <sheetView topLeftCell="A10" workbookViewId="0">
      <selection activeCell="U12" sqref="U12"/>
    </sheetView>
  </sheetViews>
  <sheetFormatPr defaultRowHeight="15" x14ac:dyDescent="0.25"/>
  <cols>
    <col min="1" max="1" width="15.42578125" bestFit="1" customWidth="1"/>
    <col min="15" max="17" width="12" bestFit="1" customWidth="1"/>
    <col min="22" max="23" width="12" bestFit="1" customWidth="1"/>
  </cols>
  <sheetData>
    <row r="2" spans="1:22" x14ac:dyDescent="0.25">
      <c r="B2" s="276" t="s">
        <v>136</v>
      </c>
      <c r="C2" s="276"/>
      <c r="D2" s="276"/>
      <c r="E2" s="276"/>
      <c r="F2" s="276"/>
      <c r="G2" s="276"/>
      <c r="H2" s="276"/>
      <c r="I2" s="276" t="s">
        <v>137</v>
      </c>
      <c r="J2" s="276"/>
      <c r="K2" s="276"/>
      <c r="L2" s="276"/>
      <c r="M2" s="276"/>
      <c r="N2" s="276"/>
      <c r="O2" s="276"/>
      <c r="P2" s="276" t="s">
        <v>138</v>
      </c>
      <c r="Q2" s="276"/>
      <c r="R2" s="276"/>
      <c r="S2" s="276"/>
      <c r="T2" s="276"/>
      <c r="U2" s="276"/>
      <c r="V2" s="276"/>
    </row>
    <row r="3" spans="1:22" x14ac:dyDescent="0.25">
      <c r="B3" s="157" t="s">
        <v>40</v>
      </c>
      <c r="C3" s="157" t="s">
        <v>41</v>
      </c>
      <c r="D3" s="157" t="s">
        <v>91</v>
      </c>
      <c r="E3" s="55" t="s">
        <v>42</v>
      </c>
      <c r="F3" s="55" t="s">
        <v>92</v>
      </c>
      <c r="G3" s="55" t="s">
        <v>93</v>
      </c>
      <c r="H3" s="55" t="s">
        <v>76</v>
      </c>
      <c r="I3" s="157" t="s">
        <v>40</v>
      </c>
      <c r="J3" s="157" t="s">
        <v>41</v>
      </c>
      <c r="K3" s="157" t="s">
        <v>91</v>
      </c>
      <c r="L3" s="55" t="s">
        <v>42</v>
      </c>
      <c r="M3" s="55" t="s">
        <v>92</v>
      </c>
      <c r="N3" s="55" t="s">
        <v>93</v>
      </c>
      <c r="O3" s="55" t="s">
        <v>76</v>
      </c>
      <c r="P3" s="157" t="s">
        <v>40</v>
      </c>
      <c r="Q3" s="157" t="s">
        <v>41</v>
      </c>
      <c r="R3" s="157" t="s">
        <v>91</v>
      </c>
      <c r="S3" s="55" t="s">
        <v>42</v>
      </c>
      <c r="T3" s="55" t="s">
        <v>92</v>
      </c>
      <c r="U3" s="55" t="s">
        <v>93</v>
      </c>
      <c r="V3" s="55" t="s">
        <v>76</v>
      </c>
    </row>
    <row r="4" spans="1:22" x14ac:dyDescent="0.25">
      <c r="A4" t="s">
        <v>155</v>
      </c>
      <c r="B4" s="157">
        <v>5.7568038512135997</v>
      </c>
      <c r="C4" s="157">
        <v>13.456164916892799</v>
      </c>
      <c r="D4">
        <v>14.500154857623301</v>
      </c>
      <c r="E4" s="157">
        <v>21.2022216782916</v>
      </c>
      <c r="F4" s="157">
        <v>34.091056935296898</v>
      </c>
      <c r="G4" s="157">
        <v>44.747229271931197</v>
      </c>
      <c r="H4" s="157">
        <v>61.367993016049297</v>
      </c>
      <c r="I4" s="157">
        <v>3.92068140232253</v>
      </c>
      <c r="J4" s="48">
        <v>7.5297136051208602</v>
      </c>
      <c r="K4" s="157">
        <v>12.048819899371299</v>
      </c>
      <c r="L4" s="157">
        <v>15.7193701033223</v>
      </c>
      <c r="M4" s="157">
        <v>29.427861059863201</v>
      </c>
      <c r="N4" s="157">
        <v>39.445646253864602</v>
      </c>
      <c r="O4" s="157">
        <v>48.060241637574599</v>
      </c>
      <c r="P4" s="157">
        <v>3.39921911088173</v>
      </c>
      <c r="Q4" s="157">
        <v>6.3367128872057599</v>
      </c>
      <c r="R4" s="157">
        <v>10.6095366655759</v>
      </c>
      <c r="S4" s="157">
        <v>17.0416673433966</v>
      </c>
      <c r="T4" s="157">
        <v>20.3554916213224</v>
      </c>
      <c r="U4" s="157">
        <v>31.748401915061599</v>
      </c>
      <c r="V4" s="157">
        <v>37.8659150867758</v>
      </c>
    </row>
    <row r="5" spans="1:22" x14ac:dyDescent="0.25">
      <c r="A5" t="s">
        <v>154</v>
      </c>
      <c r="B5" s="157">
        <v>2.3099892228602199</v>
      </c>
      <c r="C5" s="157">
        <v>3.9305607465204599</v>
      </c>
      <c r="D5">
        <v>8.4409886294708798</v>
      </c>
      <c r="E5" s="157">
        <v>12.337060262723</v>
      </c>
      <c r="F5" s="157">
        <v>17.3184056891211</v>
      </c>
      <c r="G5" s="157">
        <v>29.698316006499901</v>
      </c>
      <c r="H5" s="157">
        <v>50.513140129162799</v>
      </c>
      <c r="I5" s="64">
        <v>1.9855762643421999</v>
      </c>
      <c r="J5" s="157">
        <v>3.74615708992898</v>
      </c>
      <c r="K5" s="157">
        <v>6.74319140011323</v>
      </c>
      <c r="L5" s="157">
        <v>9.3254144981448501</v>
      </c>
      <c r="M5" s="157">
        <v>13.9079766367716</v>
      </c>
      <c r="N5" s="157">
        <v>18.620056432557899</v>
      </c>
      <c r="O5" s="64">
        <v>24.019486559556299</v>
      </c>
      <c r="P5" s="107">
        <v>1.8159591080459501</v>
      </c>
      <c r="Q5" s="157">
        <v>3.5245612939595499</v>
      </c>
      <c r="R5" s="157">
        <v>6.8820493839588703</v>
      </c>
      <c r="S5" s="48">
        <v>8.39361153962885</v>
      </c>
      <c r="T5" s="157">
        <v>12.0891985310032</v>
      </c>
      <c r="U5" s="157">
        <v>17.482056992088001</v>
      </c>
      <c r="V5" s="33">
        <v>24.1903217157491</v>
      </c>
    </row>
  </sheetData>
  <mergeCells count="3">
    <mergeCell ref="B2:H2"/>
    <mergeCell ref="I2:O2"/>
    <mergeCell ref="P2:V2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5EF150-104F-4AF3-8DF0-451DFF95D31D}">
  <dimension ref="A3:U39"/>
  <sheetViews>
    <sheetView topLeftCell="A19" workbookViewId="0">
      <selection activeCell="I35" sqref="I35"/>
    </sheetView>
  </sheetViews>
  <sheetFormatPr defaultRowHeight="15" x14ac:dyDescent="0.25"/>
  <cols>
    <col min="1" max="1" width="20.140625" bestFit="1" customWidth="1"/>
    <col min="3" max="3" width="19.5703125" customWidth="1"/>
    <col min="5" max="5" width="20.140625" bestFit="1" customWidth="1"/>
    <col min="7" max="7" width="20.140625" bestFit="1" customWidth="1"/>
    <col min="9" max="9" width="20.140625" bestFit="1" customWidth="1"/>
    <col min="10" max="10" width="13.7109375" customWidth="1"/>
    <col min="12" max="12" width="18" bestFit="1" customWidth="1"/>
    <col min="14" max="14" width="18" bestFit="1" customWidth="1"/>
    <col min="16" max="16" width="18" bestFit="1" customWidth="1"/>
    <col min="18" max="18" width="18" bestFit="1" customWidth="1"/>
    <col min="20" max="20" width="18" bestFit="1" customWidth="1"/>
  </cols>
  <sheetData>
    <row r="3" spans="1:21" x14ac:dyDescent="0.25">
      <c r="A3" s="302" t="s">
        <v>147</v>
      </c>
      <c r="B3" s="302"/>
      <c r="C3" s="302"/>
      <c r="D3" s="302"/>
      <c r="E3" s="302"/>
      <c r="F3" s="302"/>
      <c r="G3" s="302"/>
      <c r="H3" s="302"/>
      <c r="I3" s="302"/>
      <c r="J3" s="302"/>
      <c r="L3" s="302" t="s">
        <v>8</v>
      </c>
      <c r="M3" s="302"/>
      <c r="N3" s="302"/>
      <c r="O3" s="302"/>
      <c r="P3" s="302"/>
      <c r="Q3" s="302"/>
      <c r="R3" s="302"/>
      <c r="S3" s="302"/>
      <c r="T3" s="302"/>
      <c r="U3" s="302"/>
    </row>
    <row r="4" spans="1:21" x14ac:dyDescent="0.25">
      <c r="A4" s="190" t="s">
        <v>140</v>
      </c>
      <c r="B4" s="190"/>
      <c r="C4" s="190" t="s">
        <v>142</v>
      </c>
      <c r="D4" s="190"/>
      <c r="E4" s="190" t="s">
        <v>143</v>
      </c>
      <c r="F4" s="190"/>
      <c r="G4" s="190" t="s">
        <v>141</v>
      </c>
      <c r="H4" s="190"/>
      <c r="I4" s="190" t="s">
        <v>148</v>
      </c>
      <c r="J4" s="190"/>
      <c r="L4" s="190" t="s">
        <v>140</v>
      </c>
      <c r="M4" s="190"/>
      <c r="N4" s="190" t="s">
        <v>142</v>
      </c>
      <c r="O4" s="190"/>
      <c r="P4" s="190" t="s">
        <v>143</v>
      </c>
      <c r="Q4" s="190"/>
      <c r="R4" s="190" t="s">
        <v>141</v>
      </c>
      <c r="S4" s="190"/>
      <c r="T4" s="190" t="s">
        <v>148</v>
      </c>
    </row>
    <row r="5" spans="1:21" x14ac:dyDescent="0.25">
      <c r="A5" s="146" t="s">
        <v>117</v>
      </c>
      <c r="B5" s="190">
        <v>120</v>
      </c>
      <c r="C5" s="146" t="s">
        <v>117</v>
      </c>
      <c r="D5" s="190">
        <v>129</v>
      </c>
      <c r="E5" s="146" t="s">
        <v>117</v>
      </c>
      <c r="F5" s="190">
        <v>117</v>
      </c>
      <c r="G5" s="146" t="s">
        <v>117</v>
      </c>
      <c r="H5" s="190">
        <v>119</v>
      </c>
      <c r="I5" s="146" t="s">
        <v>117</v>
      </c>
      <c r="J5" s="190">
        <v>117</v>
      </c>
      <c r="L5" s="146" t="s">
        <v>117</v>
      </c>
      <c r="M5">
        <v>120</v>
      </c>
      <c r="N5" s="146" t="s">
        <v>117</v>
      </c>
      <c r="O5" s="190">
        <v>124</v>
      </c>
      <c r="P5" s="146" t="s">
        <v>117</v>
      </c>
      <c r="Q5" s="190">
        <v>117</v>
      </c>
      <c r="R5" s="146" t="s">
        <v>117</v>
      </c>
      <c r="S5" s="190">
        <v>119</v>
      </c>
      <c r="T5" s="146" t="s">
        <v>117</v>
      </c>
      <c r="U5">
        <v>117</v>
      </c>
    </row>
    <row r="6" spans="1:21" x14ac:dyDescent="0.25">
      <c r="A6" s="134" t="s">
        <v>116</v>
      </c>
      <c r="B6" s="190">
        <v>186</v>
      </c>
      <c r="C6" s="134" t="s">
        <v>116</v>
      </c>
      <c r="D6" s="190">
        <v>206</v>
      </c>
      <c r="E6" s="134" t="s">
        <v>116</v>
      </c>
      <c r="F6" s="190">
        <v>191</v>
      </c>
      <c r="G6" s="134" t="s">
        <v>116</v>
      </c>
      <c r="H6" s="190">
        <v>202</v>
      </c>
      <c r="I6" s="134" t="s">
        <v>116</v>
      </c>
      <c r="J6" s="190">
        <v>216</v>
      </c>
      <c r="L6" s="134" t="s">
        <v>116</v>
      </c>
      <c r="M6">
        <v>207</v>
      </c>
      <c r="N6" s="134" t="s">
        <v>116</v>
      </c>
      <c r="O6" s="190">
        <v>300</v>
      </c>
      <c r="P6" s="134" t="s">
        <v>116</v>
      </c>
      <c r="Q6" s="190">
        <v>189</v>
      </c>
      <c r="R6" s="134" t="s">
        <v>116</v>
      </c>
      <c r="S6" s="190">
        <v>222</v>
      </c>
      <c r="T6" s="134" t="s">
        <v>116</v>
      </c>
      <c r="U6">
        <v>262</v>
      </c>
    </row>
    <row r="7" spans="1:21" x14ac:dyDescent="0.25">
      <c r="A7" s="146" t="s">
        <v>150</v>
      </c>
      <c r="B7" s="191">
        <f>B6/B5</f>
        <v>1.55</v>
      </c>
      <c r="C7" s="146" t="s">
        <v>150</v>
      </c>
      <c r="D7" s="191">
        <f>D6/D5</f>
        <v>1.5968992248062015</v>
      </c>
      <c r="E7" s="146" t="s">
        <v>150</v>
      </c>
      <c r="F7" s="191">
        <f>F6/F5</f>
        <v>1.6324786324786325</v>
      </c>
      <c r="G7" s="146" t="s">
        <v>150</v>
      </c>
      <c r="H7" s="191">
        <f>H6/H5</f>
        <v>1.6974789915966386</v>
      </c>
      <c r="I7" s="146" t="s">
        <v>150</v>
      </c>
      <c r="J7" s="191">
        <f>J6/J5</f>
        <v>1.8461538461538463</v>
      </c>
      <c r="L7" s="147"/>
      <c r="N7" s="147"/>
      <c r="O7" s="191"/>
      <c r="P7" s="147"/>
      <c r="Q7" s="191"/>
      <c r="R7" s="147"/>
      <c r="S7" s="191"/>
      <c r="T7" s="147"/>
    </row>
    <row r="8" spans="1:21" x14ac:dyDescent="0.25">
      <c r="A8" s="134" t="s">
        <v>118</v>
      </c>
      <c r="B8" s="190"/>
      <c r="C8" s="134" t="s">
        <v>118</v>
      </c>
      <c r="D8" s="190"/>
      <c r="E8" s="134" t="s">
        <v>118</v>
      </c>
      <c r="F8" s="190"/>
      <c r="G8" s="134" t="s">
        <v>118</v>
      </c>
      <c r="H8" s="190"/>
      <c r="I8" s="134" t="s">
        <v>118</v>
      </c>
      <c r="J8" s="190"/>
      <c r="L8" s="144" t="s">
        <v>118</v>
      </c>
      <c r="M8" s="190"/>
      <c r="N8" s="144" t="s">
        <v>118</v>
      </c>
      <c r="O8" s="190"/>
      <c r="P8" s="144" t="s">
        <v>118</v>
      </c>
      <c r="Q8" s="190"/>
      <c r="R8" s="144" t="s">
        <v>118</v>
      </c>
      <c r="S8" s="190"/>
      <c r="T8" s="144" t="s">
        <v>118</v>
      </c>
    </row>
    <row r="9" spans="1:21" x14ac:dyDescent="0.25">
      <c r="A9" s="190" t="s">
        <v>4</v>
      </c>
      <c r="B9" s="4">
        <v>1.4710648148148148E-2</v>
      </c>
      <c r="C9" s="190" t="s">
        <v>4</v>
      </c>
      <c r="D9" s="4">
        <v>1.7285324074074074E-2</v>
      </c>
      <c r="E9" s="190" t="s">
        <v>4</v>
      </c>
      <c r="F9" s="4">
        <v>1.4721377314814816E-2</v>
      </c>
      <c r="G9" s="190" t="s">
        <v>4</v>
      </c>
      <c r="H9" s="4">
        <v>1.5271527777777778E-2</v>
      </c>
      <c r="I9" s="190" t="s">
        <v>4</v>
      </c>
      <c r="J9" s="4">
        <v>1.3852164351851852E-2</v>
      </c>
      <c r="L9" s="190" t="s">
        <v>4</v>
      </c>
      <c r="M9" s="4"/>
      <c r="N9" s="190" t="s">
        <v>4</v>
      </c>
      <c r="O9" s="4"/>
      <c r="P9" s="190" t="s">
        <v>4</v>
      </c>
      <c r="Q9" s="4"/>
      <c r="R9" s="190" t="s">
        <v>4</v>
      </c>
      <c r="S9" s="4"/>
      <c r="T9" s="190" t="s">
        <v>4</v>
      </c>
    </row>
    <row r="10" spans="1:21" x14ac:dyDescent="0.25">
      <c r="M10">
        <v>5.5910056452117196</v>
      </c>
      <c r="O10">
        <v>5.63873534515354</v>
      </c>
      <c r="Q10">
        <v>5.7744281130547499</v>
      </c>
      <c r="S10">
        <v>6.2220174187239099</v>
      </c>
      <c r="U10">
        <v>7.7033687516612499</v>
      </c>
    </row>
    <row r="11" spans="1:21" x14ac:dyDescent="0.25">
      <c r="A11">
        <v>0</v>
      </c>
      <c r="B11" s="182">
        <v>4.9809942051248504</v>
      </c>
      <c r="D11">
        <v>9.7372617493751807</v>
      </c>
      <c r="F11">
        <v>6.1034984552689604</v>
      </c>
      <c r="H11">
        <v>5.4363661975466897</v>
      </c>
      <c r="J11">
        <v>7.4421263515125098</v>
      </c>
      <c r="M11">
        <v>5.3769899459152004</v>
      </c>
      <c r="O11">
        <v>5.4301263056125899</v>
      </c>
      <c r="Q11">
        <v>5.5490573669178103</v>
      </c>
      <c r="S11">
        <v>5.98508399730005</v>
      </c>
      <c r="U11">
        <v>7.4259814636170098</v>
      </c>
    </row>
    <row r="12" spans="1:21" x14ac:dyDescent="0.25">
      <c r="A12">
        <v>0.05</v>
      </c>
      <c r="B12" s="182">
        <v>4.7969304930106098</v>
      </c>
      <c r="D12">
        <v>9.3832734954037296</v>
      </c>
      <c r="F12">
        <v>5.8680179685681102</v>
      </c>
      <c r="H12">
        <v>5.2381770672783601</v>
      </c>
      <c r="J12">
        <v>7.1783566917519801</v>
      </c>
      <c r="M12">
        <v>5.1629742466186803</v>
      </c>
      <c r="O12">
        <v>5.2215172660716398</v>
      </c>
      <c r="Q12">
        <v>5.3236866207808502</v>
      </c>
      <c r="S12">
        <v>5.7481505758761804</v>
      </c>
      <c r="U12">
        <v>7.14859417557276</v>
      </c>
    </row>
    <row r="13" spans="1:21" x14ac:dyDescent="0.25">
      <c r="A13">
        <v>0.1</v>
      </c>
      <c r="B13" s="182">
        <v>4.6128667808963799</v>
      </c>
      <c r="D13">
        <v>9.0292852414322606</v>
      </c>
      <c r="F13">
        <v>5.6325374818672396</v>
      </c>
      <c r="H13">
        <v>5.03998793701005</v>
      </c>
      <c r="J13">
        <v>6.9145870319914398</v>
      </c>
      <c r="M13">
        <v>4.9489585473221496</v>
      </c>
      <c r="O13">
        <v>5.0129082265306897</v>
      </c>
      <c r="Q13">
        <v>5.0983158746439203</v>
      </c>
      <c r="S13">
        <v>5.5112171544523196</v>
      </c>
      <c r="U13">
        <v>6.8712068875285004</v>
      </c>
    </row>
    <row r="14" spans="1:21" x14ac:dyDescent="0.25">
      <c r="A14">
        <v>0.15</v>
      </c>
      <c r="B14" s="182">
        <v>4.4288030687821296</v>
      </c>
      <c r="D14">
        <v>8.6752969874608006</v>
      </c>
      <c r="F14">
        <v>5.3970569951663903</v>
      </c>
      <c r="H14">
        <v>4.8417988067417097</v>
      </c>
      <c r="J14">
        <v>6.6508173722309003</v>
      </c>
      <c r="M14">
        <v>4.7349428480256304</v>
      </c>
      <c r="O14">
        <v>4.8042991869897298</v>
      </c>
      <c r="Q14">
        <v>4.87294512850697</v>
      </c>
      <c r="S14">
        <v>5.27428373302845</v>
      </c>
      <c r="U14">
        <v>6.5938195994842497</v>
      </c>
    </row>
    <row r="15" spans="1:21" x14ac:dyDescent="0.25">
      <c r="A15">
        <v>0.2</v>
      </c>
      <c r="B15" s="182">
        <v>4.2447393566678997</v>
      </c>
      <c r="D15">
        <v>8.3213087334893494</v>
      </c>
      <c r="F15">
        <v>5.1615765084655401</v>
      </c>
      <c r="H15">
        <v>4.6436096764733996</v>
      </c>
      <c r="J15">
        <v>6.3870477124703697</v>
      </c>
      <c r="M15">
        <v>4.5209271487291103</v>
      </c>
      <c r="O15">
        <v>4.5956901474487797</v>
      </c>
      <c r="Q15">
        <v>4.6475743823700197</v>
      </c>
      <c r="S15">
        <v>5.0373503116045804</v>
      </c>
      <c r="U15">
        <v>6.3164323114400096</v>
      </c>
    </row>
    <row r="16" spans="1:21" x14ac:dyDescent="0.25">
      <c r="A16">
        <v>0.25</v>
      </c>
      <c r="B16" s="182">
        <v>4.06067564455366</v>
      </c>
      <c r="D16">
        <v>7.9673204795178902</v>
      </c>
      <c r="F16">
        <v>4.9260960217646801</v>
      </c>
      <c r="H16">
        <v>4.4454205462050798</v>
      </c>
      <c r="J16">
        <v>6.1232780527098303</v>
      </c>
      <c r="M16">
        <v>4.3069114494325902</v>
      </c>
      <c r="O16">
        <v>4.3870811079078296</v>
      </c>
      <c r="Q16">
        <v>4.4222036362330899</v>
      </c>
      <c r="S16">
        <v>4.8004168901807196</v>
      </c>
      <c r="U16">
        <v>6.03904502339575</v>
      </c>
    </row>
    <row r="17" spans="1:21" x14ac:dyDescent="0.25">
      <c r="A17">
        <v>0.3</v>
      </c>
      <c r="B17" s="182">
        <v>3.8766119324394199</v>
      </c>
      <c r="D17">
        <v>7.6133322255464204</v>
      </c>
      <c r="F17">
        <v>4.6906155350638103</v>
      </c>
      <c r="H17">
        <v>4.2472314159367501</v>
      </c>
      <c r="J17">
        <v>5.8595083929492997</v>
      </c>
      <c r="M17">
        <v>4.0928957501360603</v>
      </c>
      <c r="O17">
        <v>4.1784720683668697</v>
      </c>
      <c r="Q17">
        <v>4.1968328900961298</v>
      </c>
      <c r="S17">
        <v>4.5634834687568597</v>
      </c>
      <c r="U17">
        <v>5.7616577353515002</v>
      </c>
    </row>
    <row r="18" spans="1:21" x14ac:dyDescent="0.25">
      <c r="A18">
        <v>0.35</v>
      </c>
      <c r="B18" s="182">
        <v>3.69254822032519</v>
      </c>
      <c r="D18">
        <v>7.2593439715749701</v>
      </c>
      <c r="F18">
        <v>4.4551350483629601</v>
      </c>
      <c r="H18">
        <v>4.0490422856684303</v>
      </c>
      <c r="J18">
        <v>5.59573873318877</v>
      </c>
      <c r="M18">
        <v>3.87888005083955</v>
      </c>
      <c r="O18">
        <v>3.96986302882592</v>
      </c>
      <c r="Q18">
        <v>3.9714621439591902</v>
      </c>
      <c r="S18">
        <v>4.3265500473329999</v>
      </c>
      <c r="U18">
        <v>5.4842704473072503</v>
      </c>
    </row>
    <row r="19" spans="1:21" x14ac:dyDescent="0.25">
      <c r="A19">
        <v>0.4</v>
      </c>
      <c r="B19" s="182">
        <v>3.5084845082109402</v>
      </c>
      <c r="D19">
        <v>6.9053557176035101</v>
      </c>
      <c r="F19">
        <v>4.2196545616621002</v>
      </c>
      <c r="H19">
        <v>3.85085315540011</v>
      </c>
      <c r="J19">
        <v>5.3319690734282199</v>
      </c>
      <c r="M19">
        <v>3.6648643515430201</v>
      </c>
      <c r="O19">
        <v>3.7612539892849601</v>
      </c>
      <c r="Q19">
        <v>3.7460913978222501</v>
      </c>
      <c r="S19">
        <v>4.0896166259091302</v>
      </c>
      <c r="U19">
        <v>5.2068831592629996</v>
      </c>
    </row>
    <row r="20" spans="1:21" x14ac:dyDescent="0.25">
      <c r="A20">
        <v>0.45</v>
      </c>
      <c r="B20" s="182">
        <v>3.3244207960967098</v>
      </c>
      <c r="D20">
        <v>6.5513674636320403</v>
      </c>
      <c r="F20">
        <v>3.9841740749612402</v>
      </c>
      <c r="H20">
        <v>3.6526640251317799</v>
      </c>
      <c r="J20">
        <v>5.0681994136676902</v>
      </c>
      <c r="M20">
        <v>3.4508486522465001</v>
      </c>
      <c r="O20">
        <v>3.55264494974401</v>
      </c>
      <c r="Q20">
        <v>3.52072065168531</v>
      </c>
      <c r="S20">
        <v>3.8526832044852699</v>
      </c>
      <c r="U20">
        <v>4.9294958712187498</v>
      </c>
    </row>
    <row r="21" spans="1:21" x14ac:dyDescent="0.25">
      <c r="A21" s="183">
        <v>0.5</v>
      </c>
      <c r="B21" s="184">
        <v>3.1403570839824702</v>
      </c>
      <c r="C21" s="183"/>
      <c r="D21" s="183">
        <v>6.19737920966059</v>
      </c>
      <c r="E21" s="183"/>
      <c r="F21" s="183">
        <v>3.74869358826039</v>
      </c>
      <c r="G21" s="183"/>
      <c r="H21" s="183">
        <v>3.45447489486346</v>
      </c>
      <c r="I21" s="183"/>
      <c r="J21" s="183">
        <v>4.8044297539071703</v>
      </c>
      <c r="L21" s="183"/>
      <c r="M21" s="183">
        <v>3.2368329529499702</v>
      </c>
      <c r="N21" s="183"/>
      <c r="O21" s="183">
        <v>3.3440359102030501</v>
      </c>
      <c r="P21" s="183"/>
      <c r="Q21" s="183">
        <v>3.2953499055483699</v>
      </c>
      <c r="R21" s="183"/>
      <c r="S21" s="183">
        <v>3.61574978306141</v>
      </c>
      <c r="T21" s="183"/>
      <c r="U21" s="183">
        <v>4.6521085831744902</v>
      </c>
    </row>
    <row r="22" spans="1:21" x14ac:dyDescent="0.25">
      <c r="A22">
        <v>0.55000000000000004</v>
      </c>
      <c r="B22" s="182">
        <v>2.95629337186823</v>
      </c>
      <c r="D22">
        <v>5.8433909556891201</v>
      </c>
      <c r="F22">
        <v>3.51321310155953</v>
      </c>
      <c r="H22">
        <v>3.2562857645951402</v>
      </c>
      <c r="J22">
        <v>4.54066009414663</v>
      </c>
      <c r="M22">
        <v>3.0228172536534501</v>
      </c>
      <c r="O22">
        <v>3.1354268706621</v>
      </c>
      <c r="Q22">
        <v>3.0699791594114298</v>
      </c>
      <c r="S22">
        <v>3.3788163616375502</v>
      </c>
      <c r="T22" s="182"/>
      <c r="U22">
        <v>4.3747212951302403</v>
      </c>
    </row>
    <row r="23" spans="1:21" x14ac:dyDescent="0.25">
      <c r="A23">
        <v>0.6</v>
      </c>
      <c r="B23">
        <v>2.7722296597540002</v>
      </c>
      <c r="D23">
        <v>5.4894027017176699</v>
      </c>
      <c r="F23">
        <v>3.2777326148586701</v>
      </c>
      <c r="H23">
        <v>3.0580966343268101</v>
      </c>
      <c r="J23">
        <v>4.2768904343860896</v>
      </c>
      <c r="M23">
        <v>2.8088015543569198</v>
      </c>
      <c r="O23">
        <v>2.9268178311211401</v>
      </c>
      <c r="Q23">
        <v>2.84460841327448</v>
      </c>
      <c r="S23">
        <v>3.1418829402136801</v>
      </c>
      <c r="U23">
        <v>4.0973340070859896</v>
      </c>
    </row>
    <row r="24" spans="1:21" x14ac:dyDescent="0.25">
      <c r="A24">
        <v>0.65</v>
      </c>
      <c r="B24">
        <v>2.58816594763976</v>
      </c>
      <c r="D24">
        <v>5.1354144477462196</v>
      </c>
      <c r="F24">
        <v>3.0422521281578101</v>
      </c>
      <c r="H24">
        <v>2.8599075040584898</v>
      </c>
      <c r="J24">
        <v>4.0131207746255599</v>
      </c>
      <c r="M24">
        <v>2.5947858550604099</v>
      </c>
      <c r="O24">
        <v>2.7182087915801998</v>
      </c>
      <c r="Q24">
        <v>2.6192376671375301</v>
      </c>
      <c r="S24">
        <v>2.90494951878981</v>
      </c>
      <c r="U24">
        <v>3.8199467190417402</v>
      </c>
    </row>
    <row r="25" spans="1:21" x14ac:dyDescent="0.25">
      <c r="A25">
        <v>0.7</v>
      </c>
      <c r="B25">
        <v>2.4041022355255199</v>
      </c>
      <c r="D25">
        <v>4.7814261937747604</v>
      </c>
      <c r="F25">
        <v>2.8067716414569599</v>
      </c>
      <c r="H25">
        <v>2.66171837379017</v>
      </c>
      <c r="J25">
        <v>3.74935111486502</v>
      </c>
      <c r="M25">
        <v>2.3807701557638801</v>
      </c>
      <c r="O25">
        <v>2.5095997520392399</v>
      </c>
      <c r="Q25">
        <v>2.3938669210005901</v>
      </c>
      <c r="S25">
        <v>2.6680160973659501</v>
      </c>
      <c r="U25">
        <v>3.5425594309974899</v>
      </c>
    </row>
    <row r="26" spans="1:21" x14ac:dyDescent="0.25">
      <c r="A26">
        <v>0.75</v>
      </c>
      <c r="B26">
        <v>2.2200385234112798</v>
      </c>
      <c r="D26">
        <v>4.4274379398032897</v>
      </c>
      <c r="F26">
        <v>2.5712911547560999</v>
      </c>
      <c r="H26">
        <v>2.4635292435218399</v>
      </c>
      <c r="J26">
        <v>3.4855814551044899</v>
      </c>
      <c r="M26">
        <v>2.16675445646736</v>
      </c>
      <c r="O26">
        <v>2.30099071249828</v>
      </c>
      <c r="Q26">
        <v>2.16849617486365</v>
      </c>
      <c r="S26">
        <v>2.4310826759420898</v>
      </c>
      <c r="U26">
        <v>3.2651721429532401</v>
      </c>
    </row>
    <row r="27" spans="1:21" x14ac:dyDescent="0.25">
      <c r="A27">
        <v>0.8</v>
      </c>
      <c r="B27">
        <v>2.0359748112970402</v>
      </c>
      <c r="D27">
        <v>4.0734496858318296</v>
      </c>
      <c r="F27">
        <v>2.33581066805524</v>
      </c>
      <c r="H27">
        <v>2.26534011325352</v>
      </c>
      <c r="J27">
        <v>3.22181179534395</v>
      </c>
      <c r="M27">
        <v>1.9527387571708399</v>
      </c>
      <c r="O27">
        <v>2.0923816729573299</v>
      </c>
      <c r="Q27">
        <v>1.9431254287266999</v>
      </c>
      <c r="S27">
        <v>2.19414925451823</v>
      </c>
      <c r="U27">
        <v>2.9877848549089898</v>
      </c>
    </row>
    <row r="28" spans="1:21" x14ac:dyDescent="0.25">
      <c r="A28">
        <v>0.85</v>
      </c>
      <c r="B28">
        <v>1.8519110991828001</v>
      </c>
      <c r="D28">
        <v>3.71946143186037</v>
      </c>
      <c r="F28">
        <v>2.10033018135438</v>
      </c>
      <c r="H28">
        <v>2.0671509829852002</v>
      </c>
      <c r="J28">
        <v>2.9580421355834199</v>
      </c>
      <c r="M28">
        <v>1.73872305787432</v>
      </c>
      <c r="O28">
        <v>1.88377263341638</v>
      </c>
      <c r="Q28">
        <v>1.7177546825897601</v>
      </c>
      <c r="S28">
        <v>1.9572158330943601</v>
      </c>
      <c r="U28">
        <v>2.7103975668647302</v>
      </c>
    </row>
    <row r="29" spans="1:21" x14ac:dyDescent="0.25">
      <c r="A29">
        <v>0.9</v>
      </c>
      <c r="B29">
        <v>1.6678473870685699</v>
      </c>
      <c r="D29">
        <v>3.36547317788891</v>
      </c>
      <c r="F29">
        <v>1.86484969465352</v>
      </c>
      <c r="H29">
        <v>1.8689618527168801</v>
      </c>
      <c r="J29">
        <v>2.69427247582288</v>
      </c>
      <c r="M29">
        <v>1.5247073585777999</v>
      </c>
      <c r="O29">
        <v>1.6751635938754299</v>
      </c>
      <c r="Q29">
        <v>1.49238393645282</v>
      </c>
      <c r="S29">
        <v>1.7202824116705</v>
      </c>
      <c r="U29">
        <v>2.4330102788204901</v>
      </c>
    </row>
    <row r="30" spans="1:21" x14ac:dyDescent="0.25">
      <c r="A30">
        <v>0.95</v>
      </c>
      <c r="B30">
        <v>1.4837836749543301</v>
      </c>
      <c r="D30">
        <v>3.0114849239174499</v>
      </c>
      <c r="F30">
        <v>1.62936920795266</v>
      </c>
      <c r="H30">
        <v>1.67077272244855</v>
      </c>
      <c r="J30">
        <v>2.4305028160623499</v>
      </c>
      <c r="M30">
        <v>1.3106916592812701</v>
      </c>
      <c r="O30">
        <v>1.46655455433447</v>
      </c>
      <c r="Q30">
        <v>1.2670131903158699</v>
      </c>
      <c r="S30">
        <v>1.4833489902466299</v>
      </c>
      <c r="U30">
        <v>2.1556229907762301</v>
      </c>
    </row>
    <row r="31" spans="1:21" x14ac:dyDescent="0.25">
      <c r="A31">
        <v>1</v>
      </c>
      <c r="B31">
        <v>1.2997199628400899</v>
      </c>
      <c r="D31">
        <v>2.6574966699459899</v>
      </c>
      <c r="F31">
        <v>1.3938887212518101</v>
      </c>
      <c r="H31">
        <v>1.4725835921802299</v>
      </c>
      <c r="J31">
        <v>2.1667331563018202</v>
      </c>
    </row>
    <row r="35" spans="3:3" x14ac:dyDescent="0.25">
      <c r="C35" t="s">
        <v>151</v>
      </c>
    </row>
    <row r="36" spans="3:3" x14ac:dyDescent="0.25">
      <c r="C36" t="s">
        <v>152</v>
      </c>
    </row>
    <row r="37" spans="3:3" x14ac:dyDescent="0.25">
      <c r="C37" t="s">
        <v>153</v>
      </c>
    </row>
    <row r="39" spans="3:3" x14ac:dyDescent="0.25">
      <c r="C39" t="s">
        <v>149</v>
      </c>
    </row>
  </sheetData>
  <mergeCells count="2">
    <mergeCell ref="A3:J3"/>
    <mergeCell ref="L3:U3"/>
  </mergeCell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52717-6C2E-455B-BD8B-E3EABBDA5D9C}">
  <dimension ref="E11:M37"/>
  <sheetViews>
    <sheetView topLeftCell="D7" workbookViewId="0">
      <selection activeCell="O22" sqref="O22"/>
    </sheetView>
  </sheetViews>
  <sheetFormatPr defaultRowHeight="15" x14ac:dyDescent="0.25"/>
  <cols>
    <col min="5" max="5" width="16.140625" bestFit="1" customWidth="1"/>
    <col min="7" max="7" width="12" bestFit="1" customWidth="1"/>
    <col min="8" max="8" width="18.7109375" bestFit="1" customWidth="1"/>
    <col min="9" max="9" width="12" bestFit="1" customWidth="1"/>
    <col min="11" max="11" width="12" bestFit="1" customWidth="1"/>
    <col min="12" max="12" width="18.7109375" bestFit="1" customWidth="1"/>
    <col min="13" max="13" width="12" bestFit="1" customWidth="1"/>
  </cols>
  <sheetData>
    <row r="11" spans="5:13" x14ac:dyDescent="0.25">
      <c r="E11" s="158"/>
      <c r="F11" s="256" t="s">
        <v>125</v>
      </c>
      <c r="G11" s="256"/>
      <c r="H11" s="256"/>
      <c r="I11" s="256"/>
      <c r="J11" s="256" t="s">
        <v>126</v>
      </c>
      <c r="K11" s="256"/>
      <c r="L11" s="256"/>
      <c r="M11" s="256"/>
    </row>
    <row r="12" spans="5:13" x14ac:dyDescent="0.25">
      <c r="E12" s="158"/>
      <c r="F12" s="256" t="s">
        <v>124</v>
      </c>
      <c r="G12" s="256"/>
      <c r="H12" s="256"/>
      <c r="I12" s="256"/>
      <c r="J12" s="256"/>
      <c r="K12" s="256"/>
      <c r="L12" s="256"/>
      <c r="M12" s="256"/>
    </row>
    <row r="13" spans="5:13" x14ac:dyDescent="0.25">
      <c r="E13" s="68"/>
      <c r="F13" s="68" t="s">
        <v>1</v>
      </c>
      <c r="G13" s="68" t="s">
        <v>127</v>
      </c>
      <c r="H13" s="68" t="s">
        <v>128</v>
      </c>
      <c r="I13" s="68" t="s">
        <v>127</v>
      </c>
      <c r="J13" s="68" t="s">
        <v>1</v>
      </c>
      <c r="K13" s="68" t="s">
        <v>127</v>
      </c>
      <c r="L13" s="68" t="s">
        <v>128</v>
      </c>
      <c r="M13" s="68" t="s">
        <v>127</v>
      </c>
    </row>
    <row r="14" spans="5:13" x14ac:dyDescent="0.25">
      <c r="E14" s="69" t="s">
        <v>133</v>
      </c>
      <c r="F14" s="69">
        <v>149</v>
      </c>
      <c r="G14" s="70">
        <f>F14/2</f>
        <v>74.5</v>
      </c>
      <c r="H14" s="69">
        <v>124</v>
      </c>
      <c r="I14" s="69">
        <f>H14/2</f>
        <v>62</v>
      </c>
      <c r="J14" s="69">
        <v>153</v>
      </c>
      <c r="K14" s="70">
        <f>J14/2</f>
        <v>76.5</v>
      </c>
      <c r="L14" s="69">
        <v>127</v>
      </c>
      <c r="M14" s="69">
        <f>L14/2</f>
        <v>63.5</v>
      </c>
    </row>
    <row r="15" spans="5:13" x14ac:dyDescent="0.25">
      <c r="E15" s="69" t="s">
        <v>132</v>
      </c>
      <c r="F15" s="69">
        <v>134</v>
      </c>
      <c r="G15" s="70">
        <f>F15/3</f>
        <v>44.666666666666664</v>
      </c>
      <c r="H15" s="69">
        <v>124</v>
      </c>
      <c r="I15" s="70">
        <f>H15/3</f>
        <v>41.333333333333336</v>
      </c>
      <c r="J15" s="69">
        <v>136</v>
      </c>
      <c r="K15" s="70">
        <f>J15/3</f>
        <v>45.333333333333336</v>
      </c>
      <c r="L15" s="69">
        <v>127</v>
      </c>
      <c r="M15" s="70">
        <f>L15/3</f>
        <v>42.333333333333336</v>
      </c>
    </row>
    <row r="16" spans="5:13" x14ac:dyDescent="0.25">
      <c r="E16" s="158"/>
      <c r="F16" s="256" t="s">
        <v>129</v>
      </c>
      <c r="G16" s="256"/>
      <c r="H16" s="256"/>
      <c r="I16" s="256"/>
      <c r="J16" s="256"/>
      <c r="K16" s="256"/>
      <c r="L16" s="256"/>
      <c r="M16" s="256"/>
    </row>
    <row r="17" spans="5:13" x14ac:dyDescent="0.25">
      <c r="E17" s="68"/>
      <c r="F17" s="68" t="s">
        <v>1</v>
      </c>
      <c r="G17" s="68" t="s">
        <v>127</v>
      </c>
      <c r="H17" s="68" t="s">
        <v>128</v>
      </c>
      <c r="I17" s="68" t="s">
        <v>127</v>
      </c>
      <c r="J17" s="68" t="s">
        <v>1</v>
      </c>
      <c r="K17" s="68" t="s">
        <v>127</v>
      </c>
      <c r="L17" s="68" t="s">
        <v>128</v>
      </c>
      <c r="M17" s="68" t="s">
        <v>127</v>
      </c>
    </row>
    <row r="18" spans="5:13" x14ac:dyDescent="0.25">
      <c r="E18" s="69" t="s">
        <v>130</v>
      </c>
      <c r="F18" s="69">
        <v>196</v>
      </c>
      <c r="G18" s="70">
        <f>F18/2</f>
        <v>98</v>
      </c>
      <c r="H18" s="69">
        <v>143</v>
      </c>
      <c r="I18" s="70">
        <f>H18/2</f>
        <v>71.5</v>
      </c>
      <c r="J18" s="69">
        <v>290</v>
      </c>
      <c r="K18" s="70">
        <f>J18/2</f>
        <v>145</v>
      </c>
      <c r="L18" s="69">
        <v>206</v>
      </c>
      <c r="M18" s="69">
        <f>L18/2</f>
        <v>103</v>
      </c>
    </row>
    <row r="19" spans="5:13" x14ac:dyDescent="0.25">
      <c r="E19" s="69" t="s">
        <v>131</v>
      </c>
      <c r="F19" s="69">
        <v>203</v>
      </c>
      <c r="G19" s="70">
        <f>F19/3</f>
        <v>67.666666666666671</v>
      </c>
      <c r="H19" s="69">
        <v>169</v>
      </c>
      <c r="I19" s="70">
        <f>H19/3</f>
        <v>56.333333333333336</v>
      </c>
      <c r="J19" s="69">
        <v>324</v>
      </c>
      <c r="K19" s="70">
        <f>J19/3</f>
        <v>108</v>
      </c>
      <c r="L19" s="69">
        <v>271</v>
      </c>
      <c r="M19" s="70">
        <f>L19/3</f>
        <v>90.333333333333329</v>
      </c>
    </row>
    <row r="23" spans="5:13" ht="15.75" thickBot="1" x14ac:dyDescent="0.3">
      <c r="F23" s="162"/>
      <c r="G23" s="162"/>
      <c r="H23" s="162"/>
      <c r="I23" s="162"/>
      <c r="J23" s="162"/>
      <c r="K23" s="162"/>
      <c r="L23" s="162"/>
      <c r="M23" s="162"/>
    </row>
    <row r="24" spans="5:13" x14ac:dyDescent="0.25">
      <c r="E24" s="159"/>
      <c r="F24" s="307" t="s">
        <v>125</v>
      </c>
      <c r="G24" s="307"/>
      <c r="H24" s="307"/>
      <c r="I24" s="307"/>
      <c r="J24" s="308" t="s">
        <v>126</v>
      </c>
      <c r="K24" s="308"/>
      <c r="L24" s="308"/>
      <c r="M24" s="308"/>
    </row>
    <row r="25" spans="5:13" x14ac:dyDescent="0.25">
      <c r="E25" s="168" t="s">
        <v>134</v>
      </c>
      <c r="F25" s="168" t="s">
        <v>1</v>
      </c>
      <c r="G25" s="168" t="s">
        <v>127</v>
      </c>
      <c r="H25" s="168" t="s">
        <v>135</v>
      </c>
      <c r="I25" s="168" t="s">
        <v>127</v>
      </c>
      <c r="J25" s="168" t="s">
        <v>1</v>
      </c>
      <c r="K25" s="168" t="s">
        <v>127</v>
      </c>
      <c r="L25" s="178" t="s">
        <v>135</v>
      </c>
      <c r="M25" s="168" t="s">
        <v>127</v>
      </c>
    </row>
    <row r="26" spans="5:13" x14ac:dyDescent="0.25">
      <c r="E26" s="69" t="s">
        <v>133</v>
      </c>
      <c r="F26" s="160">
        <v>149</v>
      </c>
      <c r="G26" s="161">
        <f>F26/2</f>
        <v>74.5</v>
      </c>
      <c r="H26" s="160">
        <v>124</v>
      </c>
      <c r="I26" s="160">
        <f>H26/2</f>
        <v>62</v>
      </c>
      <c r="J26" s="160">
        <v>153</v>
      </c>
      <c r="K26" s="161">
        <f>J26/2</f>
        <v>76.5</v>
      </c>
      <c r="L26" s="160">
        <v>127</v>
      </c>
      <c r="M26" s="160">
        <f>L26/2</f>
        <v>63.5</v>
      </c>
    </row>
    <row r="27" spans="5:13" x14ac:dyDescent="0.25">
      <c r="E27" s="163" t="s">
        <v>130</v>
      </c>
      <c r="F27" s="164">
        <v>196</v>
      </c>
      <c r="G27" s="165">
        <f>F27/2</f>
        <v>98</v>
      </c>
      <c r="H27" s="164">
        <v>143</v>
      </c>
      <c r="I27" s="165">
        <f>H27/2</f>
        <v>71.5</v>
      </c>
      <c r="J27" s="164">
        <v>290</v>
      </c>
      <c r="K27" s="165">
        <f>J27/2</f>
        <v>145</v>
      </c>
      <c r="L27" s="164">
        <v>206</v>
      </c>
      <c r="M27" s="164">
        <f>L27/2</f>
        <v>103</v>
      </c>
    </row>
    <row r="28" spans="5:13" x14ac:dyDescent="0.25">
      <c r="E28" s="69" t="s">
        <v>132</v>
      </c>
      <c r="F28" s="160">
        <v>134</v>
      </c>
      <c r="G28" s="161">
        <f>F28/3</f>
        <v>44.666666666666664</v>
      </c>
      <c r="H28" s="160">
        <v>124</v>
      </c>
      <c r="I28" s="161">
        <f>H28/3</f>
        <v>41.333333333333336</v>
      </c>
      <c r="J28" s="160">
        <v>136</v>
      </c>
      <c r="K28" s="161">
        <f>J28/3</f>
        <v>45.333333333333336</v>
      </c>
      <c r="L28" s="160">
        <v>127</v>
      </c>
      <c r="M28" s="161">
        <f>L28/3</f>
        <v>42.333333333333336</v>
      </c>
    </row>
    <row r="29" spans="5:13" ht="15.75" thickBot="1" x14ac:dyDescent="0.3">
      <c r="E29" s="166" t="s">
        <v>131</v>
      </c>
      <c r="F29" s="166">
        <v>203</v>
      </c>
      <c r="G29" s="167">
        <f>F29/3</f>
        <v>67.666666666666671</v>
      </c>
      <c r="H29" s="166">
        <v>169</v>
      </c>
      <c r="I29" s="167">
        <f>H29/3</f>
        <v>56.333333333333336</v>
      </c>
      <c r="J29" s="166">
        <v>324</v>
      </c>
      <c r="K29" s="167">
        <f>J29/3</f>
        <v>108</v>
      </c>
      <c r="L29" s="166">
        <v>271</v>
      </c>
      <c r="M29" s="167">
        <f>L29/3</f>
        <v>90.333333333333329</v>
      </c>
    </row>
    <row r="32" spans="5:13" x14ac:dyDescent="0.25">
      <c r="E32" s="159"/>
      <c r="F32" s="303" t="s">
        <v>125</v>
      </c>
      <c r="G32" s="304"/>
      <c r="H32" s="304"/>
      <c r="I32" s="305"/>
      <c r="J32" s="306" t="s">
        <v>126</v>
      </c>
      <c r="K32" s="304"/>
      <c r="L32" s="304"/>
      <c r="M32" s="305"/>
    </row>
    <row r="33" spans="5:13" x14ac:dyDescent="0.25">
      <c r="E33" s="169" t="s">
        <v>134</v>
      </c>
      <c r="F33" s="176" t="s">
        <v>1</v>
      </c>
      <c r="G33" s="169" t="s">
        <v>127</v>
      </c>
      <c r="H33" s="169" t="s">
        <v>128</v>
      </c>
      <c r="I33" s="173" t="s">
        <v>127</v>
      </c>
      <c r="J33" s="169" t="s">
        <v>1</v>
      </c>
      <c r="K33" s="169" t="s">
        <v>127</v>
      </c>
      <c r="L33" s="169" t="s">
        <v>128</v>
      </c>
      <c r="M33" s="169" t="s">
        <v>127</v>
      </c>
    </row>
    <row r="34" spans="5:13" x14ac:dyDescent="0.25">
      <c r="E34" s="53" t="s">
        <v>133</v>
      </c>
      <c r="F34" s="53">
        <v>149</v>
      </c>
      <c r="G34" s="170">
        <f>F34/2</f>
        <v>74.5</v>
      </c>
      <c r="H34" s="53">
        <v>124</v>
      </c>
      <c r="I34" s="174">
        <f>H34/2</f>
        <v>62</v>
      </c>
      <c r="J34" s="53">
        <v>153</v>
      </c>
      <c r="K34" s="170">
        <f>J34/2</f>
        <v>76.5</v>
      </c>
      <c r="L34" s="53">
        <v>127</v>
      </c>
      <c r="M34" s="53">
        <f>L34/2</f>
        <v>63.5</v>
      </c>
    </row>
    <row r="35" spans="5:13" x14ac:dyDescent="0.25">
      <c r="E35" s="53" t="s">
        <v>130</v>
      </c>
      <c r="F35" s="53">
        <v>196</v>
      </c>
      <c r="G35" s="170">
        <f>F35/2</f>
        <v>98</v>
      </c>
      <c r="H35" s="53">
        <v>143</v>
      </c>
      <c r="I35" s="175">
        <f>H35/2</f>
        <v>71.5</v>
      </c>
      <c r="J35" s="53">
        <v>290</v>
      </c>
      <c r="K35" s="170">
        <f>J35/2</f>
        <v>145</v>
      </c>
      <c r="L35" s="53">
        <v>206</v>
      </c>
      <c r="M35" s="53">
        <f>L35/2</f>
        <v>103</v>
      </c>
    </row>
    <row r="36" spans="5:13" x14ac:dyDescent="0.25">
      <c r="E36" s="53" t="s">
        <v>132</v>
      </c>
      <c r="F36" s="53">
        <v>134</v>
      </c>
      <c r="G36" s="170">
        <f>F36/3</f>
        <v>44.666666666666664</v>
      </c>
      <c r="H36" s="53">
        <v>124</v>
      </c>
      <c r="I36" s="175">
        <f>H36/3</f>
        <v>41.333333333333336</v>
      </c>
      <c r="J36" s="53">
        <v>136</v>
      </c>
      <c r="K36" s="170">
        <f>J36/3</f>
        <v>45.333333333333336</v>
      </c>
      <c r="L36" s="53">
        <v>127</v>
      </c>
      <c r="M36" s="170">
        <f>L36/3</f>
        <v>42.333333333333336</v>
      </c>
    </row>
    <row r="37" spans="5:13" ht="15.75" thickBot="1" x14ac:dyDescent="0.3">
      <c r="E37" s="171" t="s">
        <v>131</v>
      </c>
      <c r="F37" s="171">
        <v>203</v>
      </c>
      <c r="G37" s="172">
        <f>F37/3</f>
        <v>67.666666666666671</v>
      </c>
      <c r="H37" s="171">
        <v>169</v>
      </c>
      <c r="I37" s="177">
        <f>H37/3</f>
        <v>56.333333333333336</v>
      </c>
      <c r="J37" s="171">
        <v>324</v>
      </c>
      <c r="K37" s="172">
        <f>J37/3</f>
        <v>108</v>
      </c>
      <c r="L37" s="171">
        <v>271</v>
      </c>
      <c r="M37" s="172">
        <f>L37/3</f>
        <v>90.333333333333329</v>
      </c>
    </row>
  </sheetData>
  <mergeCells count="8">
    <mergeCell ref="F32:I32"/>
    <mergeCell ref="J32:M32"/>
    <mergeCell ref="F11:I11"/>
    <mergeCell ref="J11:M11"/>
    <mergeCell ref="F12:M12"/>
    <mergeCell ref="F16:M16"/>
    <mergeCell ref="F24:I24"/>
    <mergeCell ref="J24:M2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16</vt:i4>
      </vt:variant>
    </vt:vector>
  </HeadingPairs>
  <TitlesOfParts>
    <vt:vector size="16" baseType="lpstr">
      <vt:lpstr>Comparações Artigo</vt:lpstr>
      <vt:lpstr>Discussão de movimentação</vt:lpstr>
      <vt:lpstr>Discussão de objetos</vt:lpstr>
      <vt:lpstr>Planilha2</vt:lpstr>
      <vt:lpstr>Discussão resolução</vt:lpstr>
      <vt:lpstr>Planilha1</vt:lpstr>
      <vt:lpstr>Consolidação erro x Ambiente</vt:lpstr>
      <vt:lpstr>Planilha3</vt:lpstr>
      <vt:lpstr>Consolidação de comparação</vt:lpstr>
      <vt:lpstr>Comparação regras vizinhos</vt:lpstr>
      <vt:lpstr>Comparação vizinhos livre</vt:lpstr>
      <vt:lpstr>Planilha6</vt:lpstr>
      <vt:lpstr>Planilha4</vt:lpstr>
      <vt:lpstr>Comparação vizinhos Obstáculos</vt:lpstr>
      <vt:lpstr>Error X Regra</vt:lpstr>
      <vt:lpstr>Comparação Regras Labirinto Iso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Raul Fontenele</dc:creator>
  <cp:lastModifiedBy>Raul Fontenele</cp:lastModifiedBy>
  <dcterms:created xsi:type="dcterms:W3CDTF">2021-04-22T14:38:34Z</dcterms:created>
  <dcterms:modified xsi:type="dcterms:W3CDTF">2022-01-26T01:15:30Z</dcterms:modified>
</cp:coreProperties>
</file>